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88" activeTab="0"/>
  </bookViews>
  <sheets>
    <sheet name="SUMMARY" sheetId="1" r:id="rId1"/>
    <sheet name="BoQ" sheetId="2" r:id="rId2"/>
    <sheet name="Professional Fees" sheetId="3" r:id="rId3"/>
    <sheet name="Sheet1" sheetId="4" r:id="rId4"/>
  </sheets>
  <definedNames>
    <definedName name="_xlnm.Print_Area" localSheetId="1">'BoQ'!$A$1:$F$744</definedName>
    <definedName name="_xlnm.Print_Area" localSheetId="2">'Professional Fees'!$A$1:$K$56</definedName>
    <definedName name="_xlnm.Print_Area" localSheetId="0">'SUMMARY'!$A$1:$C$19</definedName>
  </definedNames>
  <calcPr fullCalcOnLoad="1"/>
</workbook>
</file>

<file path=xl/comments2.xml><?xml version="1.0" encoding="utf-8"?>
<comments xmlns="http://schemas.openxmlformats.org/spreadsheetml/2006/main">
  <authors>
    <author>Bulelwa Kondile</author>
  </authors>
  <commentList>
    <comment ref="F12" authorId="0">
      <text>
        <r>
          <rPr>
            <b/>
            <sz val="9"/>
            <rFont val="Tahoma"/>
            <family val="2"/>
          </rPr>
          <t>Bulelwa Kondile:</t>
        </r>
        <r>
          <rPr>
            <sz val="9"/>
            <rFont val="Tahoma"/>
            <family val="2"/>
          </rPr>
          <t xml:space="preserve">
Reducing this to R350K</t>
        </r>
      </text>
    </comment>
    <comment ref="F91" authorId="0">
      <text>
        <r>
          <rPr>
            <b/>
            <sz val="9"/>
            <rFont val="Tahoma"/>
            <family val="2"/>
          </rPr>
          <t>Bulelwa Kondile:</t>
        </r>
        <r>
          <rPr>
            <sz val="9"/>
            <rFont val="Tahoma"/>
            <family val="2"/>
          </rPr>
          <t xml:space="preserve">
Theres another item for complying with H&amp;S with an amount of R15,000. This is duplicated in the time related </t>
        </r>
      </text>
    </comment>
    <comment ref="F100" authorId="0">
      <text>
        <r>
          <rPr>
            <b/>
            <sz val="9"/>
            <rFont val="Tahoma"/>
            <family val="2"/>
          </rPr>
          <t>Bulelwa Kondile:</t>
        </r>
        <r>
          <rPr>
            <sz val="9"/>
            <rFont val="Tahoma"/>
            <family val="2"/>
          </rPr>
          <t xml:space="preserve">
This prov sum is too high. Can allow R500,000 for the relocation of services if any </t>
        </r>
      </text>
    </comment>
    <comment ref="F163" authorId="0">
      <text>
        <r>
          <rPr>
            <b/>
            <sz val="9"/>
            <rFont val="Tahoma"/>
            <family val="2"/>
          </rPr>
          <t>Bulelwa Kondile:</t>
        </r>
        <r>
          <rPr>
            <sz val="9"/>
            <rFont val="Tahoma"/>
            <family val="2"/>
          </rPr>
          <t xml:space="preserve">
Accomodation of traffic has already been accounted for in the rods BOQ</t>
        </r>
      </text>
    </comment>
  </commentList>
</comments>
</file>

<file path=xl/sharedStrings.xml><?xml version="1.0" encoding="utf-8"?>
<sst xmlns="http://schemas.openxmlformats.org/spreadsheetml/2006/main" count="825" uniqueCount="486">
  <si>
    <t>ITEM</t>
  </si>
  <si>
    <t>DESCRIPTION</t>
  </si>
  <si>
    <t>UNIT</t>
  </si>
  <si>
    <t>QTY</t>
  </si>
  <si>
    <t>RATE</t>
  </si>
  <si>
    <t xml:space="preserve">   AMOUNT</t>
  </si>
  <si>
    <t>NO</t>
  </si>
  <si>
    <t>R</t>
  </si>
  <si>
    <t>SECTION 1 : GENERAL</t>
  </si>
  <si>
    <t>SECTION 2 : SITE CLEARANCE</t>
  </si>
  <si>
    <t>CLEAR SITE</t>
  </si>
  <si>
    <t>2.1.1</t>
  </si>
  <si>
    <t>Clear and grub Site</t>
  </si>
  <si>
    <t>ha</t>
  </si>
  <si>
    <t>2.1.5</t>
  </si>
  <si>
    <t>Reclear surfaces (provisional) (where ordered by Engineer)</t>
  </si>
  <si>
    <t xml:space="preserve"> TOTAL CARRIED FORWARD TO SUMMARY</t>
  </si>
  <si>
    <t>FINISHINGS</t>
  </si>
  <si>
    <t>3.1.1</t>
  </si>
  <si>
    <t>Topsoiling</t>
  </si>
  <si>
    <t>m²</t>
  </si>
  <si>
    <t>3.1.2</t>
  </si>
  <si>
    <t>Grassing</t>
  </si>
  <si>
    <t>ACCOMMODATION OF TRAFFIC</t>
  </si>
  <si>
    <t>Accomodation of traffic and maintanance of by passes</t>
  </si>
  <si>
    <t>No.</t>
  </si>
  <si>
    <t>Existing roads used as bypasses</t>
  </si>
  <si>
    <t>m</t>
  </si>
  <si>
    <t>Temporary traffic control</t>
  </si>
  <si>
    <t>Flagmen</t>
  </si>
  <si>
    <t>p/m</t>
  </si>
  <si>
    <t>Portable Stop and Go signs</t>
  </si>
  <si>
    <t>Amber flashing lights</t>
  </si>
  <si>
    <t>Road signs, TR-series,1200 in diameter</t>
  </si>
  <si>
    <t>Road signs, TW-series, 1524mm sides</t>
  </si>
  <si>
    <t>Road signs, TG series</t>
  </si>
  <si>
    <t>Danger plates and delineators</t>
  </si>
  <si>
    <t>Movable barricades/ road sign combination</t>
  </si>
  <si>
    <t>Re-use or removal of traffic control facilities -</t>
  </si>
  <si>
    <t>Amber flashing light</t>
  </si>
  <si>
    <t>SITE CLEARANCE</t>
  </si>
  <si>
    <t>Clear site</t>
  </si>
  <si>
    <t>Remove trees</t>
  </si>
  <si>
    <t>m³</t>
  </si>
  <si>
    <t>TREATMENT OF ROAD-BED</t>
  </si>
  <si>
    <t>Road-bed preparation and compaction of material</t>
  </si>
  <si>
    <t>Compact to 90 % mod. AASHTO maximum density</t>
  </si>
  <si>
    <t>EARTHWORKS</t>
  </si>
  <si>
    <t>Cut to fill</t>
  </si>
  <si>
    <t>Borrow to fill</t>
  </si>
  <si>
    <t>Compact to 90 % mod.AASHTO maximum density</t>
  </si>
  <si>
    <t>Extra-over items 6.6 to 6.8 inclusive for excavating and breaking down material in:</t>
  </si>
  <si>
    <t>Intermediate excavation</t>
  </si>
  <si>
    <t>Hard excavation</t>
  </si>
  <si>
    <t>Boulder excavation Class A</t>
  </si>
  <si>
    <t>Boulder excavation Class B</t>
  </si>
  <si>
    <t>Cut to spoil from</t>
  </si>
  <si>
    <t>Soft excavation</t>
  </si>
  <si>
    <t xml:space="preserve"> TOTAL CARRIED FORWARD</t>
  </si>
  <si>
    <t xml:space="preserve"> BROUGHT FORWARD</t>
  </si>
  <si>
    <t>Removal of oversize material</t>
  </si>
  <si>
    <t>Removal of existing kerbs</t>
  </si>
  <si>
    <t>Clear Site</t>
  </si>
  <si>
    <t>PIPES</t>
  </si>
  <si>
    <t>BRICKWORK</t>
  </si>
  <si>
    <t>115 mm thick</t>
  </si>
  <si>
    <t>230 mm thick</t>
  </si>
  <si>
    <t>Plaster (not less than 10 mm and not more than 15 mm thick)</t>
  </si>
  <si>
    <t>ACCESSORIES</t>
  </si>
  <si>
    <t>Step irons</t>
  </si>
  <si>
    <t>Stabilizing agent</t>
  </si>
  <si>
    <t>t</t>
  </si>
  <si>
    <t>PRIME COAT</t>
  </si>
  <si>
    <t>Prime coat using:</t>
  </si>
  <si>
    <t>l</t>
  </si>
  <si>
    <t>TACK COAT</t>
  </si>
  <si>
    <t>Spray surface using emulsion</t>
  </si>
  <si>
    <t>10.3.1</t>
  </si>
  <si>
    <t>Sum</t>
  </si>
  <si>
    <t xml:space="preserve"> </t>
  </si>
  <si>
    <t>CONCRETE KERBING AND CHANNELLING</t>
  </si>
  <si>
    <t>Variation of tests on extruded kerbing</t>
  </si>
  <si>
    <t>a) Transverse strength test (Prov.)</t>
  </si>
  <si>
    <t>b) Set of 3 cubes (Prov.)</t>
  </si>
  <si>
    <t>c) Set of 3 cores (Prov.)</t>
  </si>
  <si>
    <t>GUARDRAILS</t>
  </si>
  <si>
    <t>Supply and erect galvanized steel guardrails on timber posts, backfilled with material available on Site</t>
  </si>
  <si>
    <t>a) End wings</t>
  </si>
  <si>
    <t>PERMANENT TRAFFIC SIGNS</t>
  </si>
  <si>
    <t>Sign faces with painted or galvanized (as stated) background. Symbols, characters, legend, and borders in engineering grade retroreflective material with signboards constructed from</t>
  </si>
  <si>
    <t>a) Aluminium sheet (2,0 mm thick), of area over 2 m² and up to 10 m²</t>
  </si>
  <si>
    <t>b) Aluminium extrusions (alloy and temper condition stated), all sizes</t>
  </si>
  <si>
    <t>c) Sheet steel (1,6 mm thick),of area Over and Up to</t>
  </si>
  <si>
    <t>- 2 m²</t>
  </si>
  <si>
    <t>2 m²  to 10 m²</t>
  </si>
  <si>
    <t>10 m² to 15 m²</t>
  </si>
  <si>
    <t>d) Weather-resistant particle board (12,7 mm thick), of area Over and Up to</t>
  </si>
  <si>
    <t>Extra-Over Item 13.2 for using</t>
  </si>
  <si>
    <t>a) Engineering grade retroreflective background (Prov.)</t>
  </si>
  <si>
    <t>b) High intensity grade retroreflective background, characters, symbols, legend and borders. (Prov)</t>
  </si>
  <si>
    <t>a) Structural steel painted</t>
  </si>
  <si>
    <t>c) Timber diameter 145 mm - 175 mm pine</t>
  </si>
  <si>
    <t>Excavation for sign supports and backfilling with in-situ material</t>
  </si>
  <si>
    <t>Statutory signs, street names, and the like, supplied and erected complete</t>
  </si>
  <si>
    <t>ROAD MARKINGS</t>
  </si>
  <si>
    <t>Non-reflectorized paint applied at nominal rate of 0,42 l/m² (or proprietary brand roadmarking material applied at a nominal rate of ... l/m²)</t>
  </si>
  <si>
    <t>a) White lines (broken or unbroken) (width 150 mm)</t>
  </si>
  <si>
    <t>km</t>
  </si>
  <si>
    <t>b) Yellow lines (broken or unbroken) (width 150 mm)</t>
  </si>
  <si>
    <t>c) White characters and symbols</t>
  </si>
  <si>
    <t>d) Yellow characters and symbols</t>
  </si>
  <si>
    <t>Variation in rate of application from that stated for item 13.3</t>
  </si>
  <si>
    <t>a) White paint</t>
  </si>
  <si>
    <t>b) Yellow paint</t>
  </si>
  <si>
    <t>c) Glass beads</t>
  </si>
  <si>
    <t>kg</t>
  </si>
  <si>
    <t>d) Proprietary brand roadmarking material</t>
  </si>
  <si>
    <t>Setting out and premarking of lines (excluding traffic island markings, characters, and symbols)</t>
  </si>
  <si>
    <t>Sandblasting existing markings</t>
  </si>
  <si>
    <t xml:space="preserve">SUMMARY OF SECTIONS        </t>
  </si>
  <si>
    <t>AMOUNT</t>
  </si>
  <si>
    <t>EARTHWORKS (ROADS, SUBGRADE)</t>
  </si>
  <si>
    <t>STORMWATER DRAINAGE, SITE CLEARANCE AND EXCAVATION</t>
  </si>
  <si>
    <t>SUBBASE</t>
  </si>
  <si>
    <t>SEGMENTED PAVING</t>
  </si>
  <si>
    <t>KERBING AND CHANNELLING</t>
  </si>
  <si>
    <t xml:space="preserve">        Rate Only</t>
  </si>
  <si>
    <t>TRENCHES FOR STORMWATER PIPES</t>
  </si>
  <si>
    <t xml:space="preserve">Excavate in all materials for trenches, </t>
  </si>
  <si>
    <t xml:space="preserve">backfill, compact and dispose of surplus </t>
  </si>
  <si>
    <t>material :</t>
  </si>
  <si>
    <t xml:space="preserve">Up to 1,0 m      </t>
  </si>
  <si>
    <t xml:space="preserve">Over 1,0 m up to 2,0 m    </t>
  </si>
  <si>
    <t xml:space="preserve">Over 2,0 m up to 3,0 m    </t>
  </si>
  <si>
    <t>Pipes over 550 mm dia up to 700 mm dia</t>
  </si>
  <si>
    <t>Supply, handle, lay, bed Class C bedding, class D spigot and socket pipes with rolling rubber ring</t>
  </si>
  <si>
    <t>b) 01. 75D 600 mm diameter</t>
  </si>
  <si>
    <t xml:space="preserve">   02. 100D 600mm diameter</t>
  </si>
  <si>
    <t>Supply and lay precast concrete inlets and outlets to culverts:</t>
  </si>
  <si>
    <t>.01. . All types</t>
  </si>
  <si>
    <t>Supply and install manholes and the like:</t>
  </si>
  <si>
    <t>.01 BRICKWORK MANHOLES          Construct complete with covers and frames</t>
  </si>
  <si>
    <t xml:space="preserve"> Length 1,8 m, as shown on dwg </t>
  </si>
  <si>
    <t>Break into existing manhole and install</t>
  </si>
  <si>
    <t xml:space="preserve">No. </t>
  </si>
  <si>
    <t>0.01 75D 600 mm diameter</t>
  </si>
  <si>
    <t xml:space="preserve">Jointing with existing network </t>
  </si>
  <si>
    <t xml:space="preserve">Construction of pedestrian ramps </t>
  </si>
  <si>
    <t>for the disabled</t>
  </si>
  <si>
    <t>No</t>
  </si>
  <si>
    <t xml:space="preserve"> Length 2,4 m, as shown on dwg </t>
  </si>
  <si>
    <t>Benching in Class15/19 concrete with granolithic rendering</t>
  </si>
  <si>
    <t>Rate only</t>
  </si>
  <si>
    <t xml:space="preserve">.04 Kerb inlets: </t>
  </si>
  <si>
    <t xml:space="preserve">.03. CATCHPITS Construct complete with Grid inlets </t>
  </si>
  <si>
    <t>0.01  for half round Channel depth  Up to 3.4 m</t>
  </si>
  <si>
    <t>Remove topsoil up to 50mm to stockpile and maintainance thereof</t>
  </si>
  <si>
    <t>Selected G7 layer compacted to 93 % mod. AASHTO maximum density</t>
  </si>
  <si>
    <t>no.</t>
  </si>
  <si>
    <t>no</t>
  </si>
  <si>
    <t xml:space="preserve">SECTION 7 : STORMWATER DRAINAGE </t>
  </si>
  <si>
    <t xml:space="preserve">Rate only </t>
  </si>
  <si>
    <t>0.01 depth up to 1.5m</t>
  </si>
  <si>
    <t>.0.02 depth up to 3m</t>
  </si>
  <si>
    <t xml:space="preserve"> BROUGHT FORWARD </t>
  </si>
  <si>
    <t xml:space="preserve">Construct the subbase course with material from comemrcial sources: </t>
  </si>
  <si>
    <t xml:space="preserve">C3 material, compacted to : </t>
  </si>
  <si>
    <t xml:space="preserve">97% modified AASHTO density (300mm thick) </t>
  </si>
  <si>
    <t>Portland cement (CEM II A-V 32.5N)</t>
  </si>
  <si>
    <t xml:space="preserve">Invert bituminous emulsion </t>
  </si>
  <si>
    <t xml:space="preserve">30% stable grade emulsion </t>
  </si>
  <si>
    <t xml:space="preserve">ASPHALT </t>
  </si>
  <si>
    <t xml:space="preserve">Using A-E2 modified bitumen </t>
  </si>
  <si>
    <t xml:space="preserve">Asphalt surfacing </t>
  </si>
  <si>
    <t xml:space="preserve">0.1 Continously graded (coarse graded) </t>
  </si>
  <si>
    <t xml:space="preserve">a. 40mm thick </t>
  </si>
  <si>
    <t>Aggregate variations from nominal mix ratios in asphalt mixes:</t>
  </si>
  <si>
    <t xml:space="preserve">Binder variation </t>
  </si>
  <si>
    <t>(a) Class A-E2 modified binder</t>
  </si>
  <si>
    <t>TREATMENT OF AN EXISTING SURFACE EXHIBITING CERTAIN DEFECTS</t>
  </si>
  <si>
    <t>Sawing or cutting asphalt or pavement layers:</t>
  </si>
  <si>
    <t xml:space="preserve">(a) Sawing asphalt </t>
  </si>
  <si>
    <t>Cleaning the cracks with compressed air</t>
  </si>
  <si>
    <t xml:space="preserve">Applying bituminous binders and herbicides for sealing cracks: </t>
  </si>
  <si>
    <t>(a) Herbicide</t>
  </si>
  <si>
    <t>litre</t>
  </si>
  <si>
    <t>(d) Hot bitumen rubber</t>
  </si>
  <si>
    <t>(e) Other specified agents (sealing using Class C-E1 modified binder crack sealant)</t>
  </si>
  <si>
    <t>Class 15/38</t>
  </si>
  <si>
    <t xml:space="preserve">m </t>
  </si>
  <si>
    <t xml:space="preserve">60mm thickness </t>
  </si>
  <si>
    <t>Cutting units to fit edge restraints</t>
  </si>
  <si>
    <t xml:space="preserve">0.1 Straight cutting </t>
  </si>
  <si>
    <t xml:space="preserve">a) Type </t>
  </si>
  <si>
    <t>Manhole covers SALBERG</t>
  </si>
  <si>
    <t>Barrier (Fig.7) Kerb and channel combination</t>
  </si>
  <si>
    <t xml:space="preserve"> Kerb and Half round channel combination</t>
  </si>
  <si>
    <t xml:space="preserve">SECTION </t>
  </si>
  <si>
    <t xml:space="preserve">DESCRIPTION </t>
  </si>
  <si>
    <t>SCHEDULE A</t>
  </si>
  <si>
    <t>SECTION 1</t>
  </si>
  <si>
    <t>PRELIMINARY AND GENERAL</t>
  </si>
  <si>
    <t>SCHEDULE B</t>
  </si>
  <si>
    <t>SECTION 2</t>
  </si>
  <si>
    <t>SECTION 3</t>
  </si>
  <si>
    <t>SECTION 4</t>
  </si>
  <si>
    <t>SECTION 5</t>
  </si>
  <si>
    <t>SECTION 6</t>
  </si>
  <si>
    <t>SECTION 7</t>
  </si>
  <si>
    <t>SECTION 9</t>
  </si>
  <si>
    <t>SECTION 10</t>
  </si>
  <si>
    <t>SUB TOTAL 1</t>
  </si>
  <si>
    <t>VAT @15%</t>
  </si>
  <si>
    <t>TOTAL PROJECT COST</t>
  </si>
  <si>
    <t>SUMMARY SCHEDULE</t>
  </si>
  <si>
    <t>CONSULTANTS FEE ETIMATE</t>
  </si>
  <si>
    <t>PROJECT :</t>
  </si>
  <si>
    <t>PERCENTAGE BASED FEES</t>
  </si>
  <si>
    <t>VALUE OF BASIC WORK</t>
  </si>
  <si>
    <t>PROFESSIONAL FEES (Total Value)</t>
  </si>
  <si>
    <t>Basic (Table A1)</t>
  </si>
  <si>
    <t>TOTAL  TABLE A.1</t>
  </si>
  <si>
    <t>TABLE C: RECOVARABLE COSTS</t>
  </si>
  <si>
    <t>Plus :</t>
  </si>
  <si>
    <t>LAND SURVEY SERVICES</t>
  </si>
  <si>
    <t>GEOTECHNICAL INVESTIGATIONS</t>
  </si>
  <si>
    <t>TOTAL TABLE C</t>
  </si>
  <si>
    <t>TABLE A2: BREAK DOWN</t>
  </si>
  <si>
    <t>Inception</t>
  </si>
  <si>
    <t>)</t>
  </si>
  <si>
    <t>Concept and Viability</t>
  </si>
  <si>
    <t>(</t>
  </si>
  <si>
    <t>Design Development</t>
  </si>
  <si>
    <t>documentation and Procurement</t>
  </si>
  <si>
    <t xml:space="preserve">Contract Administration and Inspection </t>
  </si>
  <si>
    <t>certified Construction to date</t>
  </si>
  <si>
    <t>Close- Out</t>
  </si>
  <si>
    <t>TOATL TABLE A2</t>
  </si>
  <si>
    <t>TABLE B: CONSTRUCTION MONITORING</t>
  </si>
  <si>
    <t>NO.MONTHS (QTY)</t>
  </si>
  <si>
    <t>LEVEL 3 MONITORING:FULL TIME</t>
  </si>
  <si>
    <t>MONITORING OHS ACT</t>
  </si>
  <si>
    <t>TOTAL TABLE B</t>
  </si>
  <si>
    <t>TABLE OF TOTALS</t>
  </si>
  <si>
    <t>TABLE A.1</t>
  </si>
  <si>
    <t>TABLE B</t>
  </si>
  <si>
    <t>TABLE C</t>
  </si>
  <si>
    <t>GRAND  TOTAL PROFESSIONAL FEES</t>
  </si>
  <si>
    <t>CONSTRUCTION OF D108 KAREE ROAD SIDE WALKS</t>
  </si>
  <si>
    <t>TOTAL PERCCENTAGE OF FEES</t>
  </si>
  <si>
    <t>CONTINGENCIES @ 8%</t>
  </si>
  <si>
    <t xml:space="preserve">ESTIMATED COST OF CONSTRUCTION WORK </t>
  </si>
  <si>
    <t xml:space="preserve">SUB-TOTAL </t>
  </si>
  <si>
    <t>15%VAT</t>
  </si>
  <si>
    <t>Primary Fee</t>
  </si>
  <si>
    <t>ANCILLARY ROADWORKS</t>
  </si>
  <si>
    <t>SECTION 8</t>
  </si>
  <si>
    <t>PRELIMINARIES AND GENERAL</t>
  </si>
  <si>
    <t>SECTION 3 :ACCOMMODATION OF TRAFFIC</t>
  </si>
  <si>
    <t>3.1.3</t>
  </si>
  <si>
    <t>SECTION 4 : EARTHWORKS (ROADS, SUBGRADE)</t>
  </si>
  <si>
    <t>4.4.1</t>
  </si>
  <si>
    <t>4.5.1</t>
  </si>
  <si>
    <t>4.6.1</t>
  </si>
  <si>
    <t>4.8.1</t>
  </si>
  <si>
    <t>4.8.2</t>
  </si>
  <si>
    <t>4.8.3</t>
  </si>
  <si>
    <t>4.8.4</t>
  </si>
  <si>
    <t>4.9.1</t>
  </si>
  <si>
    <t>4.9.2</t>
  </si>
  <si>
    <t>4.9.3</t>
  </si>
  <si>
    <t>4.9.4</t>
  </si>
  <si>
    <t>4.9.5</t>
  </si>
  <si>
    <t>SECTION 3 : ACCOMMODATION OF TRAFFIC</t>
  </si>
  <si>
    <t xml:space="preserve">SECTION 5 : STORMWATER DRAINAGE </t>
  </si>
  <si>
    <t>SECTION 5 :STORMWATER DRAINAGE SITE CLEARANCE AND EXCAVATION</t>
  </si>
  <si>
    <t>5.3.1</t>
  </si>
  <si>
    <t>5.3.2</t>
  </si>
  <si>
    <t>5.4.1</t>
  </si>
  <si>
    <t>5.5</t>
  </si>
  <si>
    <t>5.5.1</t>
  </si>
  <si>
    <t>5.6.</t>
  </si>
  <si>
    <t>5.6.1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</si>
  <si>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</si>
  <si>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</si>
  <si>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</si>
  <si>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</si>
  <si>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</si>
  <si>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</si>
  <si>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</si>
  <si>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</si>
  <si>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</si>
  <si>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SECTION 6 : SUBBASE</t>
  </si>
  <si>
    <t>PSME 6.3.3</t>
  </si>
  <si>
    <t>6.3.4</t>
  </si>
  <si>
    <t>ASPHALT SURFACING</t>
  </si>
  <si>
    <t>SECTION 7 : ASPHALT SURFACING</t>
  </si>
  <si>
    <t>7 .1</t>
  </si>
  <si>
    <t>7.1.1</t>
  </si>
  <si>
    <t>7.2</t>
  </si>
  <si>
    <t>7.2.1</t>
  </si>
  <si>
    <t>PSMH 7.3</t>
  </si>
  <si>
    <t>7.4</t>
  </si>
  <si>
    <t>7.4.1</t>
  </si>
  <si>
    <t>7.4.2</t>
  </si>
  <si>
    <t>7.4.3</t>
  </si>
  <si>
    <t>7.4.4</t>
  </si>
  <si>
    <t>SECTION 8: SEGMENTED PAVING</t>
  </si>
  <si>
    <t>PSMJ  8.1</t>
  </si>
  <si>
    <t>8.1.1</t>
  </si>
  <si>
    <t>8.1.2</t>
  </si>
  <si>
    <t>8.1.3</t>
  </si>
  <si>
    <t>SECTION 9 : KERBING AND CHANNELLING</t>
  </si>
  <si>
    <t>SECTION 9: KERBING AND CHANNELLING</t>
  </si>
  <si>
    <t>9.1.1</t>
  </si>
  <si>
    <t>9.1.2</t>
  </si>
  <si>
    <t>9.2</t>
  </si>
  <si>
    <t>9.2.1</t>
  </si>
  <si>
    <t>9.2.2</t>
  </si>
  <si>
    <t>9.2.3</t>
  </si>
  <si>
    <t>SECTION 10 : ANCILLARY ROADWORKS</t>
  </si>
  <si>
    <t>SECTION 10: ANCILLARY ROADWORKS</t>
  </si>
  <si>
    <t>10.1</t>
  </si>
  <si>
    <t>10.1.1</t>
  </si>
  <si>
    <t>10.1.3</t>
  </si>
  <si>
    <t>10.1.2</t>
  </si>
  <si>
    <t>10.1.4</t>
  </si>
  <si>
    <t>10.1.5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</si>
  <si>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</si>
  <si>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</si>
  <si>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</si>
  <si>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</si>
  <si>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</si>
  <si>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</si>
  <si>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</si>
  <si>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</si>
  <si>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</si>
  <si>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</si>
  <si>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</si>
  <si>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</si>
  <si>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</si>
  <si>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</si>
  <si>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10.3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</si>
  <si>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</si>
  <si>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</si>
  <si>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</si>
  <si>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</si>
  <si>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</si>
  <si>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</si>
  <si>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</si>
  <si>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</si>
  <si>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STORMWATER DRAINAGE</t>
  </si>
  <si>
    <t>APHALT SURFACING</t>
  </si>
  <si>
    <t>SCHEDULED FIXED-CHARGE ITEMS</t>
  </si>
  <si>
    <t>1.1.1</t>
  </si>
  <si>
    <t>Contractual Requirements</t>
  </si>
  <si>
    <t>Establish Facilities on the Site :</t>
  </si>
  <si>
    <t>Facilities for Engineer (SABS 1200 AB)</t>
  </si>
  <si>
    <t>1.1.2</t>
  </si>
  <si>
    <t>a) Furnished Offices (2 No.)</t>
  </si>
  <si>
    <t>1.1.3</t>
  </si>
  <si>
    <t>c) Nameboards (2 No.)</t>
  </si>
  <si>
    <t>Facilities for Contractor</t>
  </si>
  <si>
    <t>1.1.4</t>
  </si>
  <si>
    <t>a) Offices and storage sheds</t>
  </si>
  <si>
    <t>1.1.5</t>
  </si>
  <si>
    <t>c) Laboratories</t>
  </si>
  <si>
    <t>1.1.6</t>
  </si>
  <si>
    <t>h) Water supplies, electric power and communications</t>
  </si>
  <si>
    <t>1.1.7</t>
  </si>
  <si>
    <t>j) Plant</t>
  </si>
  <si>
    <t>1.1.8</t>
  </si>
  <si>
    <t>Other fixed-charge obligations</t>
  </si>
  <si>
    <t>1.1.9</t>
  </si>
  <si>
    <t>Remove Engineer's and Contractor's Site establishment on completion</t>
  </si>
  <si>
    <t>1.1.10</t>
  </si>
  <si>
    <t>Comply with health and safety specifications</t>
  </si>
  <si>
    <t>SCHEDULED TIME-RELATED ITEMS</t>
  </si>
  <si>
    <t>(Contract period is eight months)</t>
  </si>
  <si>
    <t>Operate and maintain facilities on the Site for the duration of construction:</t>
  </si>
  <si>
    <t>a) Facilities for Engineer for duration of construction (as per item 1.1.2 )</t>
  </si>
  <si>
    <t>1.2.1</t>
  </si>
  <si>
    <t>Offices: 2 rooms, etc., as for item 1.1.2</t>
  </si>
  <si>
    <t>Month</t>
  </si>
  <si>
    <t>b) Facilities for Contractor for duration of construction, except where otherwise stated</t>
  </si>
  <si>
    <t>1.2.2</t>
  </si>
  <si>
    <t>1.2.3</t>
  </si>
  <si>
    <t>1.2.4</t>
  </si>
  <si>
    <t>1.2.5</t>
  </si>
  <si>
    <t>1.2.6</t>
  </si>
  <si>
    <t>Supervision for duration of construction.</t>
  </si>
  <si>
    <t>1.2.7</t>
  </si>
  <si>
    <t>Company and head office overhead costs for the duration of the contract</t>
  </si>
  <si>
    <t>1.2.8</t>
  </si>
  <si>
    <t>Supervision of SMMEs for duration of construction (One Foreman for every Three Sub-contractors)</t>
  </si>
  <si>
    <t>1.2.9</t>
  </si>
  <si>
    <t>Provision of training for 1 student</t>
  </si>
  <si>
    <t>1.2.10</t>
  </si>
  <si>
    <t>Other time-related obligations</t>
  </si>
  <si>
    <t>1.2.11</t>
  </si>
  <si>
    <t>Remuneration of Community Liaison Office (CLO)</t>
  </si>
  <si>
    <t>1.2.12</t>
  </si>
  <si>
    <t>Overhead charges and profit on item 1.2.15</t>
  </si>
  <si>
    <t>%</t>
  </si>
  <si>
    <t>1.2.13</t>
  </si>
  <si>
    <t>Obtaining and maintaining in good standing, of wayleaves for the duration of the Contract</t>
  </si>
  <si>
    <t>1.2.14</t>
  </si>
  <si>
    <t>Obligation with regards to the Project Steering Committee - Social facilitation</t>
  </si>
  <si>
    <t>1.2.15</t>
  </si>
  <si>
    <t>Obligation with regards to the PSC</t>
  </si>
  <si>
    <t>Prov Sum</t>
  </si>
  <si>
    <t>1.2.16</t>
  </si>
  <si>
    <t>Comply with health and safety specification.</t>
  </si>
  <si>
    <t>SUMS STATED PROVISIONALLY BY ENGINEER (See 8.1.2.1 (d))</t>
  </si>
  <si>
    <t>1.4.1</t>
  </si>
  <si>
    <t>a) Material tests required by the Engineer</t>
  </si>
  <si>
    <t>Stated Sum</t>
  </si>
  <si>
    <t>1.4.2</t>
  </si>
  <si>
    <t>Overheads, charges and profit in respect of item 1.4.1</t>
  </si>
  <si>
    <t>1.4.3</t>
  </si>
  <si>
    <t>Relocation, remove and protection of services</t>
  </si>
  <si>
    <t>1.4.4</t>
  </si>
  <si>
    <t>Overheads, charges and profit in respect of item 1.4.3</t>
  </si>
  <si>
    <t>1.4.5</t>
  </si>
  <si>
    <t>Detection/Scanning of existing services by GPS</t>
  </si>
  <si>
    <t>1.4.6</t>
  </si>
  <si>
    <t>Overheads, charges and profit in respect of item 1.4.5</t>
  </si>
  <si>
    <t>1.4.7</t>
  </si>
  <si>
    <t>Cellphone for the engineer</t>
  </si>
  <si>
    <t>1.4.8</t>
  </si>
  <si>
    <t>Overheads, charges and profit in respect of item 1.47</t>
  </si>
  <si>
    <t>1.4.9</t>
  </si>
  <si>
    <t>Formal training by the nominated training provider</t>
  </si>
  <si>
    <t>1.4.10</t>
  </si>
  <si>
    <t>Overheads, charges and profit in respect of item 1.4.9</t>
  </si>
  <si>
    <t>DAYWORK</t>
  </si>
  <si>
    <t>1.3.1</t>
  </si>
  <si>
    <t>Labour</t>
  </si>
  <si>
    <t>1.3.2</t>
  </si>
  <si>
    <t>Skilled</t>
  </si>
  <si>
    <t>h</t>
  </si>
  <si>
    <t>1.3.3</t>
  </si>
  <si>
    <t>Semi-skilled</t>
  </si>
  <si>
    <t>1.3.4</t>
  </si>
  <si>
    <t>Unskilled</t>
  </si>
  <si>
    <t>Contractor's own plant (contractor must provide details of suitable plant)</t>
  </si>
  <si>
    <t>Excavator</t>
  </si>
  <si>
    <t>1.3.5</t>
  </si>
  <si>
    <t>Minimum power 75kW (16)</t>
  </si>
  <si>
    <t>Tractor Loader Backactor</t>
  </si>
  <si>
    <t>1.3.6</t>
  </si>
  <si>
    <t>Minimum power :50 kW ( Similar to cat 920) Manufacture ....... Model ..............</t>
  </si>
  <si>
    <t>Front end loader</t>
  </si>
  <si>
    <t>1.3.7</t>
  </si>
  <si>
    <t>Minimum power: 60kW (Similar to Cat 920 ) manufacture ...... model ......</t>
  </si>
  <si>
    <t>Platform truck</t>
  </si>
  <si>
    <t>1.3.8</t>
  </si>
  <si>
    <t>Minimum load mass :4t</t>
  </si>
  <si>
    <t>Tip truck</t>
  </si>
  <si>
    <t>1.3.9</t>
  </si>
  <si>
    <t>Minimum load mass: 10t minimum load capacity 10m³</t>
  </si>
  <si>
    <t>Compressor complete with one hand held plate compactor and all attachments</t>
  </si>
  <si>
    <t>1.3.10</t>
  </si>
  <si>
    <t>Minimum capacity: 7m³/ minutes Manufacturer ...... Model....</t>
  </si>
  <si>
    <t>Submersible dewatering pump, 40m³/h, with hoses and power supply manufacturer... model......</t>
  </si>
  <si>
    <t>TEMPORARY WORKS</t>
  </si>
  <si>
    <t>1.5.2</t>
  </si>
  <si>
    <t>Deal with traffic (accomodation of traffic)</t>
  </si>
  <si>
    <t>1.5.3</t>
  </si>
  <si>
    <t>Existing services</t>
  </si>
  <si>
    <t>1.5.4</t>
  </si>
  <si>
    <t>(c) Excavate by hand in soft material to expose services</t>
  </si>
  <si>
    <t>1.5.5</t>
  </si>
  <si>
    <t>Provisional sum for unblocking and cleaning of stormwater system on all streets</t>
  </si>
  <si>
    <t>SECTION 1 : PRELIMINARIES &amp; GENERAL</t>
  </si>
  <si>
    <t>SECTION 1 :PRELIMINARIES &amp; GENERAL</t>
  </si>
  <si>
    <t>SECTION 2:SITE CLEARANCE</t>
  </si>
  <si>
    <t>1.3</t>
  </si>
  <si>
    <t>1.4</t>
  </si>
  <si>
    <t>Rate Only</t>
  </si>
  <si>
    <t xml:space="preserve">Provision of Edge Restraints Concrete edge beams </t>
  </si>
  <si>
    <t>Construction of paving complete including screeded 20mm sand layer: S-A Type interlocking block25 Mpa</t>
  </si>
  <si>
    <t>Additional guardrail posts</t>
  </si>
  <si>
    <t>Reflector plates, supply and fix</t>
  </si>
  <si>
    <t>Extra-over Item 13.1.1 for horizontally curved guardrails factory-bent to a radius of less than 150 mm End Units</t>
  </si>
  <si>
    <t>c) High intensity grade characters, symbols, legend and borders. Engineering grade retroreflective background (Prov.)Sign Supports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</si>
</sst>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[$-1C09]dd\ mmmm\ yyyy"/>
    <numFmt numFmtId="179" formatCode="[$-409]hh:mm:ss\ am/pm"/>
    <numFmt numFmtId="180" formatCode="&quot;R&quot;\ #,##0.00"/>
    <numFmt numFmtId="181" formatCode="&quot;R&quot;#,##0.00"/>
  </numFmts>
  <fonts count="69">
    <font>
      <sz val="10"/>
      <name val="Arial"/>
      <family val="0"/>
    </font>
    <font>
      <b/>
      <sz val="10"/>
      <name val="Arial"/>
      <family val="2"/>
    </font>
    <font>
      <sz val="3"/>
      <name val="Arial"/>
      <family val="2"/>
    </font>
    <font>
      <sz val="1"/>
      <name val="Arial"/>
      <family val="2"/>
    </font>
    <font>
      <b/>
      <sz val="3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Calibri"/>
      <family val="2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8" fillId="0" borderId="0">
      <alignment/>
      <protection/>
    </xf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59" applyFont="1" applyBorder="1" applyAlignment="1">
      <alignment horizontal="left" wrapText="1"/>
      <protection/>
    </xf>
    <xf numFmtId="0" fontId="12" fillId="0" borderId="0" xfId="59" applyFont="1" applyBorder="1" applyAlignment="1">
      <alignment horizontal="left"/>
      <protection/>
    </xf>
    <xf numFmtId="2" fontId="7" fillId="0" borderId="0" xfId="59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left" vertical="top" wrapText="1"/>
    </xf>
    <xf numFmtId="9" fontId="0" fillId="0" borderId="0" xfId="65" applyFont="1" applyAlignment="1">
      <alignment vertical="top" wrapText="1"/>
    </xf>
    <xf numFmtId="1" fontId="0" fillId="0" borderId="19" xfId="0" applyNumberFormat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 wrapText="1"/>
    </xf>
    <xf numFmtId="49" fontId="66" fillId="0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80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181" fontId="0" fillId="0" borderId="0" xfId="0" applyNumberFormat="1" applyAlignment="1">
      <alignment/>
    </xf>
    <xf numFmtId="180" fontId="0" fillId="0" borderId="19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Font="1" applyAlignment="1">
      <alignment vertical="top"/>
    </xf>
    <xf numFmtId="181" fontId="0" fillId="0" borderId="0" xfId="0" applyNumberFormat="1" applyFont="1" applyAlignment="1">
      <alignment horizontal="right" vertical="top"/>
    </xf>
    <xf numFmtId="181" fontId="2" fillId="0" borderId="0" xfId="0" applyNumberFormat="1" applyFont="1" applyAlignment="1">
      <alignment vertical="top"/>
    </xf>
    <xf numFmtId="181" fontId="2" fillId="0" borderId="0" xfId="0" applyNumberFormat="1" applyFont="1" applyAlignment="1">
      <alignment horizontal="right" vertical="top"/>
    </xf>
    <xf numFmtId="181" fontId="4" fillId="0" borderId="10" xfId="0" applyNumberFormat="1" applyFont="1" applyBorder="1" applyAlignment="1">
      <alignment horizontal="center" vertical="top"/>
    </xf>
    <xf numFmtId="181" fontId="4" fillId="0" borderId="10" xfId="0" applyNumberFormat="1" applyFont="1" applyBorder="1" applyAlignment="1">
      <alignment horizontal="right" vertical="top"/>
    </xf>
    <xf numFmtId="181" fontId="1" fillId="0" borderId="11" xfId="0" applyNumberFormat="1" applyFont="1" applyBorder="1" applyAlignment="1">
      <alignment horizontal="center" vertical="top"/>
    </xf>
    <xf numFmtId="181" fontId="1" fillId="0" borderId="11" xfId="0" applyNumberFormat="1" applyFont="1" applyBorder="1" applyAlignment="1">
      <alignment horizontal="right" vertical="top"/>
    </xf>
    <xf numFmtId="181" fontId="4" fillId="0" borderId="12" xfId="0" applyNumberFormat="1" applyFont="1" applyBorder="1" applyAlignment="1">
      <alignment horizontal="center" vertical="top"/>
    </xf>
    <xf numFmtId="181" fontId="4" fillId="0" borderId="12" xfId="0" applyNumberFormat="1" applyFont="1" applyBorder="1" applyAlignment="1">
      <alignment horizontal="right" vertical="top"/>
    </xf>
    <xf numFmtId="181" fontId="2" fillId="0" borderId="10" xfId="0" applyNumberFormat="1" applyFont="1" applyBorder="1" applyAlignment="1">
      <alignment horizontal="lef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0" fillId="0" borderId="11" xfId="0" applyNumberFormat="1" applyFont="1" applyBorder="1" applyAlignment="1">
      <alignment horizontal="right" vertical="top" wrapText="1"/>
    </xf>
    <xf numFmtId="181" fontId="0" fillId="0" borderId="11" xfId="0" applyNumberFormat="1" applyFont="1" applyBorder="1" applyAlignment="1">
      <alignment horizontal="left" vertical="top" wrapText="1"/>
    </xf>
    <xf numFmtId="181" fontId="2" fillId="0" borderId="11" xfId="0" applyNumberFormat="1" applyFont="1" applyBorder="1" applyAlignment="1">
      <alignment horizontal="left" vertical="top" wrapText="1"/>
    </xf>
    <xf numFmtId="181" fontId="2" fillId="0" borderId="11" xfId="0" applyNumberFormat="1" applyFont="1" applyBorder="1" applyAlignment="1">
      <alignment horizontal="right" vertical="top" wrapText="1"/>
    </xf>
    <xf numFmtId="181" fontId="2" fillId="0" borderId="20" xfId="0" applyNumberFormat="1" applyFont="1" applyBorder="1" applyAlignment="1">
      <alignment horizontal="center" vertical="top"/>
    </xf>
    <xf numFmtId="181" fontId="2" fillId="0" borderId="10" xfId="0" applyNumberFormat="1" applyFont="1" applyBorder="1" applyAlignment="1">
      <alignment horizontal="right" vertical="top"/>
    </xf>
    <xf numFmtId="181" fontId="2" fillId="0" borderId="21" xfId="0" applyNumberFormat="1" applyFont="1" applyBorder="1" applyAlignment="1">
      <alignment horizontal="center" vertical="top"/>
    </xf>
    <xf numFmtId="181" fontId="2" fillId="0" borderId="12" xfId="0" applyNumberFormat="1" applyFont="1" applyBorder="1" applyAlignment="1">
      <alignment horizontal="right" vertical="top"/>
    </xf>
    <xf numFmtId="181" fontId="0" fillId="0" borderId="11" xfId="0" applyNumberFormat="1" applyFont="1" applyFill="1" applyBorder="1" applyAlignment="1">
      <alignment horizontal="left" vertical="top" wrapText="1"/>
    </xf>
    <xf numFmtId="181" fontId="0" fillId="0" borderId="11" xfId="0" applyNumberFormat="1" applyFont="1" applyFill="1" applyBorder="1" applyAlignment="1">
      <alignment horizontal="right" vertical="top" wrapText="1"/>
    </xf>
    <xf numFmtId="181" fontId="0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 horizontal="right" wrapText="1"/>
    </xf>
    <xf numFmtId="181" fontId="2" fillId="0" borderId="0" xfId="0" applyNumberFormat="1" applyFont="1" applyBorder="1" applyAlignment="1">
      <alignment horizontal="center" vertical="top"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Font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right" vertical="top" wrapText="1"/>
    </xf>
    <xf numFmtId="181" fontId="0" fillId="0" borderId="11" xfId="0" applyNumberFormat="1" applyFont="1" applyBorder="1" applyAlignment="1">
      <alignment horizontal="left" wrapText="1"/>
    </xf>
    <xf numFmtId="181" fontId="0" fillId="0" borderId="17" xfId="0" applyNumberFormat="1" applyFont="1" applyBorder="1" applyAlignment="1">
      <alignment horizontal="left" vertical="top" wrapText="1"/>
    </xf>
    <xf numFmtId="181" fontId="0" fillId="0" borderId="0" xfId="0" applyNumberFormat="1" applyFont="1" applyBorder="1" applyAlignment="1">
      <alignment horizontal="right" vertical="top"/>
    </xf>
    <xf numFmtId="181" fontId="4" fillId="0" borderId="14" xfId="0" applyNumberFormat="1" applyFont="1" applyBorder="1" applyAlignment="1">
      <alignment horizontal="right" vertical="top"/>
    </xf>
    <xf numFmtId="181" fontId="1" fillId="0" borderId="18" xfId="0" applyNumberFormat="1" applyFont="1" applyBorder="1" applyAlignment="1">
      <alignment horizontal="right" vertical="top"/>
    </xf>
    <xf numFmtId="181" fontId="4" fillId="0" borderId="16" xfId="0" applyNumberFormat="1" applyFont="1" applyBorder="1" applyAlignment="1">
      <alignment horizontal="right" vertical="top"/>
    </xf>
    <xf numFmtId="181" fontId="0" fillId="0" borderId="18" xfId="0" applyNumberFormat="1" applyFont="1" applyBorder="1" applyAlignment="1">
      <alignment horizontal="right" vertical="top" wrapText="1"/>
    </xf>
    <xf numFmtId="181" fontId="0" fillId="0" borderId="0" xfId="0" applyNumberFormat="1" applyFont="1" applyAlignment="1">
      <alignment horizontal="center" vertical="center"/>
    </xf>
    <xf numFmtId="181" fontId="2" fillId="0" borderId="0" xfId="0" applyNumberFormat="1" applyFont="1" applyBorder="1" applyAlignment="1">
      <alignment vertical="top" wrapText="1"/>
    </xf>
    <xf numFmtId="181" fontId="0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33" borderId="18" xfId="59" applyFill="1" applyBorder="1">
      <alignment/>
      <protection/>
    </xf>
    <xf numFmtId="0" fontId="0" fillId="33" borderId="0" xfId="59" applyFill="1">
      <alignment/>
      <protection/>
    </xf>
    <xf numFmtId="0" fontId="13" fillId="33" borderId="0" xfId="59" applyFont="1" applyFill="1">
      <alignment/>
      <protection/>
    </xf>
    <xf numFmtId="0" fontId="0" fillId="33" borderId="22" xfId="59" applyFill="1" applyBorder="1">
      <alignment/>
      <protection/>
    </xf>
    <xf numFmtId="0" fontId="0" fillId="34" borderId="0" xfId="59" applyFill="1">
      <alignment/>
      <protection/>
    </xf>
    <xf numFmtId="0" fontId="0" fillId="0" borderId="0" xfId="59">
      <alignment/>
      <protection/>
    </xf>
    <xf numFmtId="0" fontId="6" fillId="33" borderId="0" xfId="59" applyFont="1" applyFill="1">
      <alignment/>
      <protection/>
    </xf>
    <xf numFmtId="0" fontId="0" fillId="33" borderId="0" xfId="59" applyFill="1" applyAlignment="1">
      <alignment horizontal="right"/>
      <protection/>
    </xf>
    <xf numFmtId="0" fontId="0" fillId="33" borderId="22" xfId="59" applyFill="1" applyBorder="1" applyAlignment="1">
      <alignment horizontal="center"/>
      <protection/>
    </xf>
    <xf numFmtId="0" fontId="0" fillId="34" borderId="0" xfId="59" applyFill="1" applyAlignment="1">
      <alignment horizontal="center"/>
      <protection/>
    </xf>
    <xf numFmtId="0" fontId="6" fillId="33" borderId="0" xfId="59" applyFont="1" applyFill="1" applyAlignment="1">
      <alignment horizontal="right"/>
      <protection/>
    </xf>
    <xf numFmtId="0" fontId="0" fillId="33" borderId="18" xfId="59" applyFill="1" applyBorder="1" applyAlignment="1">
      <alignment vertical="center"/>
      <protection/>
    </xf>
    <xf numFmtId="0" fontId="9" fillId="33" borderId="18" xfId="59" applyFont="1" applyFill="1" applyBorder="1">
      <alignment/>
      <protection/>
    </xf>
    <xf numFmtId="0" fontId="6" fillId="33" borderId="18" xfId="59" applyFont="1" applyFill="1" applyBorder="1">
      <alignment/>
      <protection/>
    </xf>
    <xf numFmtId="176" fontId="0" fillId="33" borderId="0" xfId="47" applyFont="1" applyFill="1" applyAlignment="1">
      <alignment/>
    </xf>
    <xf numFmtId="176" fontId="0" fillId="35" borderId="0" xfId="47" applyFont="1" applyFill="1" applyAlignment="1">
      <alignment/>
    </xf>
    <xf numFmtId="176" fontId="1" fillId="33" borderId="0" xfId="47" applyFont="1" applyFill="1" applyAlignment="1">
      <alignment/>
    </xf>
    <xf numFmtId="176" fontId="0" fillId="33" borderId="0" xfId="59" applyNumberFormat="1" applyFill="1">
      <alignment/>
      <protection/>
    </xf>
    <xf numFmtId="9" fontId="0" fillId="33" borderId="0" xfId="59" applyNumberFormat="1" applyFill="1">
      <alignment/>
      <protection/>
    </xf>
    <xf numFmtId="44" fontId="0" fillId="34" borderId="0" xfId="59" applyNumberFormat="1" applyFill="1">
      <alignment/>
      <protection/>
    </xf>
    <xf numFmtId="0" fontId="0" fillId="33" borderId="0" xfId="59" applyFill="1" applyAlignment="1">
      <alignment horizontal="center"/>
      <protection/>
    </xf>
    <xf numFmtId="10" fontId="0" fillId="36" borderId="0" xfId="47" applyNumberFormat="1" applyFont="1" applyFill="1" applyAlignment="1">
      <alignment/>
    </xf>
    <xf numFmtId="176" fontId="14" fillId="36" borderId="0" xfId="47" applyFont="1" applyFill="1" applyAlignment="1">
      <alignment/>
    </xf>
    <xf numFmtId="0" fontId="1" fillId="33" borderId="18" xfId="59" applyFont="1" applyFill="1" applyBorder="1">
      <alignment/>
      <protection/>
    </xf>
    <xf numFmtId="0" fontId="1" fillId="33" borderId="0" xfId="59" applyFont="1" applyFill="1">
      <alignment/>
      <protection/>
    </xf>
    <xf numFmtId="176" fontId="1" fillId="35" borderId="0" xfId="47" applyFont="1" applyFill="1" applyAlignment="1">
      <alignment/>
    </xf>
    <xf numFmtId="0" fontId="6" fillId="33" borderId="23" xfId="59" applyFont="1" applyFill="1" applyBorder="1">
      <alignment/>
      <protection/>
    </xf>
    <xf numFmtId="0" fontId="0" fillId="33" borderId="24" xfId="59" applyFill="1" applyBorder="1">
      <alignment/>
      <protection/>
    </xf>
    <xf numFmtId="176" fontId="0" fillId="35" borderId="25" xfId="47" applyFont="1" applyFill="1" applyBorder="1" applyAlignment="1">
      <alignment/>
    </xf>
    <xf numFmtId="0" fontId="0" fillId="33" borderId="23" xfId="59" applyFill="1" applyBorder="1">
      <alignment/>
      <protection/>
    </xf>
    <xf numFmtId="0" fontId="1" fillId="33" borderId="23" xfId="59" applyFont="1" applyFill="1" applyBorder="1">
      <alignment/>
      <protection/>
    </xf>
    <xf numFmtId="176" fontId="1" fillId="35" borderId="25" xfId="47" applyFont="1" applyFill="1" applyBorder="1" applyAlignment="1">
      <alignment/>
    </xf>
    <xf numFmtId="176" fontId="1" fillId="35" borderId="0" xfId="47" applyFont="1" applyFill="1" applyBorder="1" applyAlignment="1">
      <alignment/>
    </xf>
    <xf numFmtId="176" fontId="1" fillId="37" borderId="0" xfId="47" applyFont="1" applyFill="1" applyAlignment="1">
      <alignment/>
    </xf>
    <xf numFmtId="0" fontId="0" fillId="33" borderId="26" xfId="59" applyFill="1" applyBorder="1" applyProtection="1">
      <alignment/>
      <protection locked="0"/>
    </xf>
    <xf numFmtId="10" fontId="0" fillId="6" borderId="24" xfId="59" applyNumberFormat="1" applyFill="1" applyBorder="1">
      <alignment/>
      <protection/>
    </xf>
    <xf numFmtId="0" fontId="0" fillId="33" borderId="24" xfId="59" applyFill="1" applyBorder="1" quotePrefix="1">
      <alignment/>
      <protection/>
    </xf>
    <xf numFmtId="176" fontId="0" fillId="35" borderId="27" xfId="59" applyNumberFormat="1" applyFill="1" applyBorder="1">
      <alignment/>
      <protection/>
    </xf>
    <xf numFmtId="0" fontId="0" fillId="33" borderId="26" xfId="59" applyFill="1" applyBorder="1">
      <alignment/>
      <protection/>
    </xf>
    <xf numFmtId="9" fontId="6" fillId="33" borderId="24" xfId="59" applyNumberFormat="1" applyFont="1" applyFill="1" applyBorder="1">
      <alignment/>
      <protection/>
    </xf>
    <xf numFmtId="0" fontId="1" fillId="33" borderId="28" xfId="59" applyFont="1" applyFill="1" applyBorder="1">
      <alignment/>
      <protection/>
    </xf>
    <xf numFmtId="0" fontId="0" fillId="33" borderId="29" xfId="59" applyFill="1" applyBorder="1">
      <alignment/>
      <protection/>
    </xf>
    <xf numFmtId="176" fontId="1" fillId="33" borderId="29" xfId="47" applyFont="1" applyFill="1" applyBorder="1" applyAlignment="1">
      <alignment/>
    </xf>
    <xf numFmtId="0" fontId="1" fillId="33" borderId="30" xfId="59" applyFont="1" applyFill="1" applyBorder="1">
      <alignment/>
      <protection/>
    </xf>
    <xf numFmtId="176" fontId="1" fillId="33" borderId="0" xfId="47" applyFont="1" applyFill="1" applyBorder="1" applyAlignment="1">
      <alignment/>
    </xf>
    <xf numFmtId="0" fontId="0" fillId="33" borderId="31" xfId="59" applyFill="1" applyBorder="1">
      <alignment/>
      <protection/>
    </xf>
    <xf numFmtId="0" fontId="0" fillId="33" borderId="32" xfId="59" applyFill="1" applyBorder="1">
      <alignment/>
      <protection/>
    </xf>
    <xf numFmtId="176" fontId="0" fillId="33" borderId="33" xfId="47" applyFont="1" applyFill="1" applyBorder="1" applyAlignment="1">
      <alignment/>
    </xf>
    <xf numFmtId="0" fontId="0" fillId="33" borderId="30" xfId="59" applyFill="1" applyBorder="1" applyProtection="1">
      <alignment/>
      <protection locked="0"/>
    </xf>
    <xf numFmtId="0" fontId="0" fillId="33" borderId="19" xfId="59" applyFill="1" applyBorder="1" applyAlignment="1">
      <alignment horizontal="center" vertical="center"/>
      <protection/>
    </xf>
    <xf numFmtId="181" fontId="0" fillId="0" borderId="24" xfId="59" applyNumberFormat="1" applyBorder="1" applyAlignment="1">
      <alignment horizontal="center" vertical="center"/>
      <protection/>
    </xf>
    <xf numFmtId="181" fontId="0" fillId="0" borderId="25" xfId="59" applyNumberFormat="1" applyBorder="1" applyAlignment="1">
      <alignment horizontal="center" vertical="center"/>
      <protection/>
    </xf>
    <xf numFmtId="176" fontId="0" fillId="35" borderId="34" xfId="59" applyNumberFormat="1" applyFill="1" applyBorder="1" applyAlignment="1">
      <alignment horizontal="center" vertical="center"/>
      <protection/>
    </xf>
    <xf numFmtId="0" fontId="0" fillId="33" borderId="30" xfId="59" applyFill="1" applyBorder="1">
      <alignment/>
      <protection/>
    </xf>
    <xf numFmtId="181" fontId="0" fillId="33" borderId="23" xfId="59" applyNumberFormat="1" applyFill="1" applyBorder="1" applyAlignment="1" quotePrefix="1">
      <alignment horizontal="center" vertical="center"/>
      <protection/>
    </xf>
    <xf numFmtId="9" fontId="6" fillId="33" borderId="0" xfId="59" applyNumberFormat="1" applyFont="1" applyFill="1">
      <alignment/>
      <protection/>
    </xf>
    <xf numFmtId="176" fontId="1" fillId="35" borderId="34" xfId="59" applyNumberFormat="1" applyFont="1" applyFill="1" applyBorder="1" applyAlignment="1">
      <alignment horizontal="center" vertical="center"/>
      <protection/>
    </xf>
    <xf numFmtId="0" fontId="0" fillId="33" borderId="13" xfId="59" applyFill="1" applyBorder="1">
      <alignment/>
      <protection/>
    </xf>
    <xf numFmtId="10" fontId="0" fillId="6" borderId="13" xfId="59" applyNumberFormat="1" applyFill="1" applyBorder="1">
      <alignment/>
      <protection/>
    </xf>
    <xf numFmtId="176" fontId="0" fillId="35" borderId="13" xfId="59" applyNumberFormat="1" applyFill="1" applyBorder="1">
      <alignment/>
      <protection/>
    </xf>
    <xf numFmtId="10" fontId="0" fillId="36" borderId="0" xfId="59" applyNumberFormat="1" applyFill="1">
      <alignment/>
      <protection/>
    </xf>
    <xf numFmtId="176" fontId="0" fillId="35" borderId="0" xfId="59" applyNumberFormat="1" applyFill="1">
      <alignment/>
      <protection/>
    </xf>
    <xf numFmtId="176" fontId="0" fillId="33" borderId="24" xfId="59" applyNumberFormat="1" applyFill="1" applyBorder="1">
      <alignment/>
      <protection/>
    </xf>
    <xf numFmtId="176" fontId="0" fillId="35" borderId="19" xfId="47" applyFont="1" applyFill="1" applyBorder="1" applyAlignment="1">
      <alignment/>
    </xf>
    <xf numFmtId="0" fontId="5" fillId="34" borderId="0" xfId="59" applyFont="1" applyFill="1">
      <alignment/>
      <protection/>
    </xf>
    <xf numFmtId="0" fontId="5" fillId="0" borderId="0" xfId="59" applyFont="1">
      <alignment/>
      <protection/>
    </xf>
    <xf numFmtId="176" fontId="1" fillId="38" borderId="19" xfId="47" applyFont="1" applyFill="1" applyBorder="1" applyAlignment="1">
      <alignment/>
    </xf>
    <xf numFmtId="176" fontId="0" fillId="0" borderId="34" xfId="47" applyFont="1" applyFill="1" applyBorder="1" applyAlignment="1">
      <alignment/>
    </xf>
    <xf numFmtId="0" fontId="5" fillId="33" borderId="35" xfId="59" applyFont="1" applyFill="1" applyBorder="1">
      <alignment/>
      <protection/>
    </xf>
    <xf numFmtId="0" fontId="15" fillId="33" borderId="36" xfId="59" applyFont="1" applyFill="1" applyBorder="1">
      <alignment/>
      <protection/>
    </xf>
    <xf numFmtId="0" fontId="5" fillId="33" borderId="36" xfId="59" applyFont="1" applyFill="1" applyBorder="1">
      <alignment/>
      <protection/>
    </xf>
    <xf numFmtId="0" fontId="5" fillId="33" borderId="29" xfId="59" applyFont="1" applyFill="1" applyBorder="1">
      <alignment/>
      <protection/>
    </xf>
    <xf numFmtId="0" fontId="5" fillId="33" borderId="37" xfId="59" applyFont="1" applyFill="1" applyBorder="1">
      <alignment/>
      <protection/>
    </xf>
    <xf numFmtId="176" fontId="1" fillId="35" borderId="38" xfId="47" applyFont="1" applyFill="1" applyBorder="1" applyAlignment="1">
      <alignment/>
    </xf>
    <xf numFmtId="0" fontId="5" fillId="33" borderId="22" xfId="59" applyFont="1" applyFill="1" applyBorder="1">
      <alignment/>
      <protection/>
    </xf>
    <xf numFmtId="9" fontId="17" fillId="33" borderId="37" xfId="59" applyNumberFormat="1" applyFont="1" applyFill="1" applyBorder="1" applyAlignment="1">
      <alignment horizontal="left" vertical="center"/>
      <protection/>
    </xf>
    <xf numFmtId="176" fontId="0" fillId="34" borderId="0" xfId="59" applyNumberFormat="1" applyFill="1">
      <alignment/>
      <protection/>
    </xf>
    <xf numFmtId="44" fontId="0" fillId="0" borderId="0" xfId="59" applyNumberFormat="1">
      <alignment/>
      <protection/>
    </xf>
    <xf numFmtId="181" fontId="1" fillId="0" borderId="0" xfId="0" applyNumberFormat="1" applyFont="1" applyAlignment="1">
      <alignment/>
    </xf>
    <xf numFmtId="0" fontId="1" fillId="0" borderId="18" xfId="0" applyFont="1" applyBorder="1" applyAlignment="1">
      <alignment horizontal="left" vertical="top"/>
    </xf>
    <xf numFmtId="181" fontId="1" fillId="0" borderId="17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vertical="top" wrapText="1"/>
    </xf>
    <xf numFmtId="181" fontId="2" fillId="0" borderId="32" xfId="0" applyNumberFormat="1" applyFont="1" applyBorder="1" applyAlignment="1">
      <alignment vertical="top" wrapText="1"/>
    </xf>
    <xf numFmtId="181" fontId="2" fillId="0" borderId="33" xfId="0" applyNumberFormat="1" applyFont="1" applyBorder="1" applyAlignment="1">
      <alignment horizontal="right" vertical="top" wrapText="1"/>
    </xf>
    <xf numFmtId="0" fontId="2" fillId="0" borderId="30" xfId="0" applyFont="1" applyBorder="1" applyAlignment="1">
      <alignment horizontal="left" vertical="top" wrapText="1"/>
    </xf>
    <xf numFmtId="181" fontId="0" fillId="0" borderId="22" xfId="0" applyNumberFormat="1" applyFont="1" applyBorder="1" applyAlignment="1">
      <alignment horizontal="right" vertical="top" wrapText="1"/>
    </xf>
    <xf numFmtId="180" fontId="67" fillId="0" borderId="30" xfId="0" applyNumberFormat="1" applyFont="1" applyBorder="1" applyAlignment="1">
      <alignment horizontal="right" vertical="top" wrapText="1"/>
    </xf>
    <xf numFmtId="180" fontId="67" fillId="0" borderId="30" xfId="0" applyNumberFormat="1" applyFont="1" applyBorder="1" applyAlignment="1">
      <alignment horizontal="left" vertical="top" wrapText="1"/>
    </xf>
    <xf numFmtId="180" fontId="67" fillId="0" borderId="30" xfId="0" applyNumberFormat="1" applyFont="1" applyFill="1" applyBorder="1" applyAlignment="1">
      <alignment horizontal="right" vertical="top" wrapText="1"/>
    </xf>
    <xf numFmtId="180" fontId="0" fillId="0" borderId="30" xfId="0" applyNumberFormat="1" applyFont="1" applyBorder="1" applyAlignment="1">
      <alignment horizontal="left" vertical="top" wrapText="1"/>
    </xf>
    <xf numFmtId="180" fontId="2" fillId="0" borderId="28" xfId="0" applyNumberFormat="1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181" fontId="2" fillId="0" borderId="29" xfId="0" applyNumberFormat="1" applyFont="1" applyBorder="1" applyAlignment="1">
      <alignment vertical="top" wrapText="1"/>
    </xf>
    <xf numFmtId="181" fontId="2" fillId="0" borderId="37" xfId="0" applyNumberFormat="1" applyFont="1" applyBorder="1" applyAlignment="1">
      <alignment horizontal="right" vertical="top" wrapText="1"/>
    </xf>
    <xf numFmtId="0" fontId="3" fillId="0" borderId="32" xfId="0" applyFont="1" applyBorder="1" applyAlignment="1">
      <alignment horizontal="center" vertical="top"/>
    </xf>
    <xf numFmtId="181" fontId="3" fillId="0" borderId="32" xfId="0" applyNumberFormat="1" applyFont="1" applyBorder="1" applyAlignment="1">
      <alignment vertical="top"/>
    </xf>
    <xf numFmtId="181" fontId="3" fillId="0" borderId="33" xfId="0" applyNumberFormat="1" applyFont="1" applyBorder="1" applyAlignment="1">
      <alignment horizontal="right" vertical="top"/>
    </xf>
    <xf numFmtId="0" fontId="3" fillId="0" borderId="29" xfId="0" applyFont="1" applyBorder="1" applyAlignment="1">
      <alignment horizontal="center" vertical="top"/>
    </xf>
    <xf numFmtId="181" fontId="3" fillId="0" borderId="29" xfId="0" applyNumberFormat="1" applyFont="1" applyBorder="1" applyAlignment="1">
      <alignment vertical="top"/>
    </xf>
    <xf numFmtId="181" fontId="3" fillId="0" borderId="37" xfId="0" applyNumberFormat="1" applyFont="1" applyBorder="1" applyAlignment="1">
      <alignment horizontal="right" vertical="top"/>
    </xf>
    <xf numFmtId="0" fontId="2" fillId="0" borderId="31" xfId="0" applyFont="1" applyBorder="1" applyAlignment="1">
      <alignment horizontal="center" vertical="top"/>
    </xf>
    <xf numFmtId="0" fontId="0" fillId="0" borderId="30" xfId="0" applyFont="1" applyBorder="1" applyAlignment="1">
      <alignment horizontal="right" vertical="top"/>
    </xf>
    <xf numFmtId="0" fontId="2" fillId="0" borderId="28" xfId="0" applyFont="1" applyBorder="1" applyAlignment="1">
      <alignment horizontal="center" vertical="top"/>
    </xf>
    <xf numFmtId="180" fontId="2" fillId="0" borderId="31" xfId="0" applyNumberFormat="1" applyFont="1" applyBorder="1" applyAlignment="1">
      <alignment horizontal="center" vertical="top"/>
    </xf>
    <xf numFmtId="180" fontId="2" fillId="0" borderId="28" xfId="0" applyNumberFormat="1" applyFont="1" applyBorder="1" applyAlignment="1">
      <alignment horizontal="center" vertical="top"/>
    </xf>
    <xf numFmtId="0" fontId="0" fillId="37" borderId="0" xfId="59" applyFill="1" applyAlignment="1">
      <alignment vertical="top"/>
      <protection/>
    </xf>
    <xf numFmtId="180" fontId="1" fillId="37" borderId="0" xfId="59" applyNumberFormat="1" applyFont="1" applyFill="1" applyAlignment="1">
      <alignment horizontal="right" vertical="top"/>
      <protection/>
    </xf>
    <xf numFmtId="0" fontId="2" fillId="37" borderId="0" xfId="59" applyFont="1" applyFill="1" applyAlignment="1">
      <alignment horizontal="left" vertical="top"/>
      <protection/>
    </xf>
    <xf numFmtId="0" fontId="2" fillId="37" borderId="0" xfId="59" applyFont="1" applyFill="1" applyAlignment="1">
      <alignment vertical="top"/>
      <protection/>
    </xf>
    <xf numFmtId="180" fontId="2" fillId="37" borderId="0" xfId="59" applyNumberFormat="1" applyFont="1" applyFill="1" applyAlignment="1">
      <alignment vertical="top"/>
      <protection/>
    </xf>
    <xf numFmtId="0" fontId="4" fillId="37" borderId="10" xfId="59" applyFont="1" applyFill="1" applyBorder="1" applyAlignment="1">
      <alignment horizontal="center" vertical="top"/>
      <protection/>
    </xf>
    <xf numFmtId="180" fontId="4" fillId="37" borderId="10" xfId="59" applyNumberFormat="1" applyFont="1" applyFill="1" applyBorder="1" applyAlignment="1">
      <alignment horizontal="center" vertical="top"/>
      <protection/>
    </xf>
    <xf numFmtId="0" fontId="1" fillId="37" borderId="11" xfId="59" applyFont="1" applyFill="1" applyBorder="1" applyAlignment="1">
      <alignment horizontal="center" vertical="top"/>
      <protection/>
    </xf>
    <xf numFmtId="180" fontId="1" fillId="37" borderId="11" xfId="59" applyNumberFormat="1" applyFont="1" applyFill="1" applyBorder="1" applyAlignment="1">
      <alignment horizontal="center" vertical="top"/>
      <protection/>
    </xf>
    <xf numFmtId="0" fontId="4" fillId="37" borderId="12" xfId="59" applyFont="1" applyFill="1" applyBorder="1" applyAlignment="1">
      <alignment horizontal="center" vertical="top"/>
      <protection/>
    </xf>
    <xf numFmtId="180" fontId="4" fillId="37" borderId="12" xfId="59" applyNumberFormat="1" applyFont="1" applyFill="1" applyBorder="1" applyAlignment="1">
      <alignment horizontal="center" vertical="top"/>
      <protection/>
    </xf>
    <xf numFmtId="0" fontId="2" fillId="37" borderId="10" xfId="59" applyFont="1" applyFill="1" applyBorder="1" applyAlignment="1">
      <alignment horizontal="left" vertical="top" wrapText="1"/>
      <protection/>
    </xf>
    <xf numFmtId="180" fontId="2" fillId="37" borderId="10" xfId="59" applyNumberFormat="1" applyFont="1" applyFill="1" applyBorder="1" applyAlignment="1">
      <alignment horizontal="left" vertical="top" wrapText="1"/>
      <protection/>
    </xf>
    <xf numFmtId="0" fontId="1" fillId="37" borderId="11" xfId="59" applyFont="1" applyFill="1" applyBorder="1" applyAlignment="1">
      <alignment horizontal="left" vertical="top" wrapText="1"/>
      <protection/>
    </xf>
    <xf numFmtId="0" fontId="0" fillId="37" borderId="11" xfId="59" applyFill="1" applyBorder="1" applyAlignment="1">
      <alignment horizontal="center" vertical="top" wrapText="1"/>
      <protection/>
    </xf>
    <xf numFmtId="0" fontId="0" fillId="37" borderId="11" xfId="59" applyFill="1" applyBorder="1" applyAlignment="1">
      <alignment horizontal="right" vertical="top" wrapText="1"/>
      <protection/>
    </xf>
    <xf numFmtId="180" fontId="0" fillId="37" borderId="11" xfId="59" applyNumberFormat="1" applyFill="1" applyBorder="1" applyAlignment="1">
      <alignment horizontal="right" vertical="top" wrapText="1"/>
      <protection/>
    </xf>
    <xf numFmtId="0" fontId="0" fillId="37" borderId="11" xfId="59" applyFill="1" applyBorder="1" applyAlignment="1">
      <alignment horizontal="left" vertical="top" wrapText="1"/>
      <protection/>
    </xf>
    <xf numFmtId="180" fontId="0" fillId="37" borderId="11" xfId="59" applyNumberFormat="1" applyFill="1" applyBorder="1" applyAlignment="1">
      <alignment horizontal="left" vertical="top" wrapText="1"/>
      <protection/>
    </xf>
    <xf numFmtId="0" fontId="1" fillId="37" borderId="11" xfId="60" applyFont="1" applyFill="1" applyBorder="1">
      <alignment/>
      <protection/>
    </xf>
    <xf numFmtId="176" fontId="0" fillId="37" borderId="11" xfId="60" applyNumberFormat="1" applyFill="1" applyBorder="1" applyAlignment="1">
      <alignment horizontal="center" vertical="top"/>
      <protection/>
    </xf>
    <xf numFmtId="176" fontId="0" fillId="37" borderId="11" xfId="60" applyNumberFormat="1" applyFill="1" applyBorder="1" applyAlignment="1">
      <alignment horizontal="center"/>
      <protection/>
    </xf>
    <xf numFmtId="0" fontId="0" fillId="37" borderId="11" xfId="60" applyFill="1" applyBorder="1">
      <alignment/>
      <protection/>
    </xf>
    <xf numFmtId="0" fontId="2" fillId="37" borderId="11" xfId="59" applyFont="1" applyFill="1" applyBorder="1" applyAlignment="1">
      <alignment horizontal="left" vertical="top" wrapText="1"/>
      <protection/>
    </xf>
    <xf numFmtId="180" fontId="2" fillId="37" borderId="11" xfId="59" applyNumberFormat="1" applyFont="1" applyFill="1" applyBorder="1" applyAlignment="1">
      <alignment horizontal="left" vertical="top" wrapText="1"/>
      <protection/>
    </xf>
    <xf numFmtId="0" fontId="2" fillId="37" borderId="14" xfId="59" applyFont="1" applyFill="1" applyBorder="1" applyAlignment="1">
      <alignment horizontal="center" vertical="top"/>
      <protection/>
    </xf>
    <xf numFmtId="0" fontId="2" fillId="37" borderId="13" xfId="59" applyFont="1" applyFill="1" applyBorder="1" applyAlignment="1">
      <alignment horizontal="center" vertical="top"/>
      <protection/>
    </xf>
    <xf numFmtId="180" fontId="2" fillId="37" borderId="10" xfId="59" applyNumberFormat="1" applyFont="1" applyFill="1" applyBorder="1" applyAlignment="1">
      <alignment horizontal="center" vertical="top"/>
      <protection/>
    </xf>
    <xf numFmtId="0" fontId="0" fillId="37" borderId="18" xfId="59" applyFill="1" applyBorder="1" applyAlignment="1">
      <alignment horizontal="left" vertical="top"/>
      <protection/>
    </xf>
    <xf numFmtId="0" fontId="0" fillId="37" borderId="0" xfId="59" applyFill="1" applyAlignment="1">
      <alignment horizontal="right" vertical="top"/>
      <protection/>
    </xf>
    <xf numFmtId="0" fontId="0" fillId="37" borderId="17" xfId="59" applyFill="1" applyBorder="1" applyAlignment="1">
      <alignment horizontal="right" vertical="top"/>
      <protection/>
    </xf>
    <xf numFmtId="0" fontId="2" fillId="37" borderId="16" xfId="59" applyFont="1" applyFill="1" applyBorder="1" applyAlignment="1">
      <alignment horizontal="center" vertical="top"/>
      <protection/>
    </xf>
    <xf numFmtId="0" fontId="2" fillId="37" borderId="15" xfId="59" applyFont="1" applyFill="1" applyBorder="1" applyAlignment="1">
      <alignment horizontal="center" vertical="top"/>
      <protection/>
    </xf>
    <xf numFmtId="0" fontId="2" fillId="37" borderId="21" xfId="59" applyFont="1" applyFill="1" applyBorder="1" applyAlignment="1">
      <alignment horizontal="center" vertical="top"/>
      <protection/>
    </xf>
    <xf numFmtId="180" fontId="2" fillId="37" borderId="12" xfId="59" applyNumberFormat="1" applyFont="1" applyFill="1" applyBorder="1" applyAlignment="1">
      <alignment horizontal="center" vertical="top"/>
      <protection/>
    </xf>
    <xf numFmtId="0" fontId="0" fillId="37" borderId="0" xfId="59" applyFill="1" applyAlignment="1">
      <alignment horizontal="left" vertical="top"/>
      <protection/>
    </xf>
    <xf numFmtId="180" fontId="0" fillId="37" borderId="0" xfId="59" applyNumberFormat="1" applyFill="1" applyAlignment="1">
      <alignment vertical="top"/>
      <protection/>
    </xf>
    <xf numFmtId="0" fontId="0" fillId="37" borderId="0" xfId="59" applyFill="1" applyAlignment="1">
      <alignment horizontal="center" vertical="top"/>
      <protection/>
    </xf>
    <xf numFmtId="0" fontId="1" fillId="37" borderId="0" xfId="59" applyFont="1" applyFill="1" applyAlignment="1">
      <alignment horizontal="left" vertical="top"/>
      <protection/>
    </xf>
    <xf numFmtId="0" fontId="2" fillId="37" borderId="0" xfId="59" applyFont="1" applyFill="1" applyAlignment="1">
      <alignment horizontal="center" vertical="top"/>
      <protection/>
    </xf>
    <xf numFmtId="0" fontId="0" fillId="0" borderId="11" xfId="59" applyBorder="1" applyAlignment="1">
      <alignment horizontal="left" vertical="top" wrapText="1"/>
      <protection/>
    </xf>
    <xf numFmtId="0" fontId="0" fillId="0" borderId="11" xfId="60" applyBorder="1" applyAlignment="1">
      <alignment vertical="top" wrapText="1"/>
      <protection/>
    </xf>
    <xf numFmtId="0" fontId="0" fillId="0" borderId="11" xfId="59" applyBorder="1" applyAlignment="1">
      <alignment horizontal="center" vertical="top" wrapText="1"/>
      <protection/>
    </xf>
    <xf numFmtId="0" fontId="0" fillId="0" borderId="11" xfId="59" applyBorder="1" applyAlignment="1">
      <alignment horizontal="right" vertical="top" wrapText="1"/>
      <protection/>
    </xf>
    <xf numFmtId="180" fontId="0" fillId="0" borderId="11" xfId="59" applyNumberFormat="1" applyBorder="1" applyAlignment="1">
      <alignment horizontal="right" vertical="top" wrapText="1"/>
      <protection/>
    </xf>
    <xf numFmtId="0" fontId="0" fillId="37" borderId="11" xfId="60" applyFill="1" applyBorder="1" applyAlignment="1">
      <alignment vertical="top" wrapText="1"/>
      <protection/>
    </xf>
    <xf numFmtId="0" fontId="0" fillId="37" borderId="11" xfId="60" applyFill="1" applyBorder="1" applyAlignment="1">
      <alignment horizontal="center"/>
      <protection/>
    </xf>
    <xf numFmtId="1" fontId="0" fillId="37" borderId="11" xfId="60" applyNumberFormat="1" applyFill="1" applyBorder="1" applyAlignment="1">
      <alignment horizontal="center" vertical="center"/>
      <protection/>
    </xf>
    <xf numFmtId="4" fontId="0" fillId="37" borderId="11" xfId="60" applyNumberFormat="1" applyFill="1" applyBorder="1" applyAlignment="1">
      <alignment horizontal="center" vertical="center"/>
      <protection/>
    </xf>
    <xf numFmtId="9" fontId="0" fillId="37" borderId="11" xfId="60" applyNumberFormat="1" applyFill="1" applyBorder="1" applyAlignment="1">
      <alignment horizontal="center"/>
      <protection/>
    </xf>
    <xf numFmtId="4" fontId="0" fillId="37" borderId="11" xfId="61" applyNumberFormat="1" applyFill="1" applyBorder="1" applyAlignment="1">
      <alignment wrapText="1"/>
      <protection/>
    </xf>
    <xf numFmtId="0" fontId="0" fillId="37" borderId="11" xfId="60" applyFill="1" applyBorder="1" applyAlignment="1">
      <alignment horizontal="center" vertical="top"/>
      <protection/>
    </xf>
    <xf numFmtId="1" fontId="0" fillId="37" borderId="11" xfId="60" applyNumberFormat="1" applyFill="1" applyBorder="1" applyAlignment="1">
      <alignment horizontal="center" vertical="top"/>
      <protection/>
    </xf>
    <xf numFmtId="4" fontId="0" fillId="37" borderId="11" xfId="61" applyNumberFormat="1" applyFill="1" applyBorder="1" applyAlignment="1">
      <alignment/>
      <protection/>
    </xf>
    <xf numFmtId="9" fontId="0" fillId="37" borderId="11" xfId="59" applyNumberFormat="1" applyFill="1" applyBorder="1" applyAlignment="1">
      <alignment horizontal="right" vertical="top" wrapText="1"/>
      <protection/>
    </xf>
    <xf numFmtId="180" fontId="0" fillId="37" borderId="11" xfId="59" applyNumberFormat="1" applyFill="1" applyBorder="1" applyAlignment="1">
      <alignment horizontal="center" vertical="top" wrapText="1"/>
      <protection/>
    </xf>
    <xf numFmtId="0" fontId="0" fillId="37" borderId="11" xfId="60" applyFill="1" applyBorder="1" applyAlignment="1">
      <alignment wrapText="1"/>
      <protection/>
    </xf>
    <xf numFmtId="180" fontId="0" fillId="37" borderId="11" xfId="59" applyNumberFormat="1" applyFill="1" applyBorder="1" applyAlignment="1">
      <alignment horizontal="right" vertical="center" wrapText="1"/>
      <protection/>
    </xf>
    <xf numFmtId="176" fontId="0" fillId="37" borderId="11" xfId="60" applyNumberFormat="1" applyFill="1" applyBorder="1" applyAlignment="1">
      <alignment horizontal="center" vertical="center"/>
      <protection/>
    </xf>
    <xf numFmtId="0" fontId="1" fillId="37" borderId="18" xfId="59" applyFont="1" applyFill="1" applyBorder="1" applyAlignment="1">
      <alignment horizontal="left" vertical="top"/>
      <protection/>
    </xf>
    <xf numFmtId="0" fontId="1" fillId="37" borderId="0" xfId="59" applyFont="1" applyFill="1" applyAlignment="1">
      <alignment horizontal="right" vertical="top"/>
      <protection/>
    </xf>
    <xf numFmtId="180" fontId="1" fillId="37" borderId="11" xfId="59" applyNumberFormat="1" applyFont="1" applyFill="1" applyBorder="1" applyAlignment="1">
      <alignment horizontal="right" vertical="top"/>
      <protection/>
    </xf>
    <xf numFmtId="0" fontId="1" fillId="37" borderId="23" xfId="59" applyFont="1" applyFill="1" applyBorder="1" applyAlignment="1">
      <alignment horizontal="left" vertical="top"/>
      <protection/>
    </xf>
    <xf numFmtId="0" fontId="1" fillId="37" borderId="24" xfId="59" applyFont="1" applyFill="1" applyBorder="1" applyAlignment="1">
      <alignment horizontal="right" vertical="top"/>
      <protection/>
    </xf>
    <xf numFmtId="0" fontId="1" fillId="37" borderId="25" xfId="59" applyFont="1" applyFill="1" applyBorder="1" applyAlignment="1">
      <alignment horizontal="right" vertical="top"/>
      <protection/>
    </xf>
    <xf numFmtId="180" fontId="1" fillId="37" borderId="19" xfId="59" applyNumberFormat="1" applyFont="1" applyFill="1" applyBorder="1" applyAlignment="1">
      <alignment horizontal="right" vertical="top"/>
      <protection/>
    </xf>
    <xf numFmtId="180" fontId="23" fillId="37" borderId="11" xfId="59" applyNumberFormat="1" applyFont="1" applyFill="1" applyBorder="1" applyAlignment="1">
      <alignment horizontal="right" vertical="top"/>
      <protection/>
    </xf>
    <xf numFmtId="180" fontId="24" fillId="37" borderId="11" xfId="59" applyNumberFormat="1" applyFont="1" applyFill="1" applyBorder="1" applyAlignment="1">
      <alignment horizontal="right" vertical="top"/>
      <protection/>
    </xf>
    <xf numFmtId="0" fontId="1" fillId="37" borderId="14" xfId="59" applyFont="1" applyFill="1" applyBorder="1" applyAlignment="1">
      <alignment horizontal="left" vertical="top"/>
      <protection/>
    </xf>
    <xf numFmtId="0" fontId="1" fillId="37" borderId="13" xfId="59" applyFont="1" applyFill="1" applyBorder="1" applyAlignment="1">
      <alignment horizontal="right" vertical="top"/>
      <protection/>
    </xf>
    <xf numFmtId="180" fontId="24" fillId="37" borderId="10" xfId="59" applyNumberFormat="1" applyFont="1" applyFill="1" applyBorder="1" applyAlignment="1">
      <alignment horizontal="right" vertical="top"/>
      <protection/>
    </xf>
    <xf numFmtId="0" fontId="2" fillId="37" borderId="18" xfId="59" applyFont="1" applyFill="1" applyBorder="1" applyAlignment="1">
      <alignment horizontal="center" vertical="top"/>
      <protection/>
    </xf>
    <xf numFmtId="0" fontId="2" fillId="37" borderId="17" xfId="59" applyFont="1" applyFill="1" applyBorder="1" applyAlignment="1">
      <alignment horizontal="center" vertical="top"/>
      <protection/>
    </xf>
    <xf numFmtId="0" fontId="1" fillId="37" borderId="12" xfId="59" applyFont="1" applyFill="1" applyBorder="1" applyAlignment="1">
      <alignment horizontal="center" vertical="top"/>
      <protection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right" vertical="top" wrapText="1"/>
    </xf>
    <xf numFmtId="1" fontId="0" fillId="0" borderId="24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37" borderId="11" xfId="60" applyFill="1" applyBorder="1" applyAlignment="1">
      <alignment horizontal="center" vertical="center"/>
      <protection/>
    </xf>
    <xf numFmtId="0" fontId="2" fillId="37" borderId="0" xfId="59" applyFont="1" applyFill="1" applyBorder="1" applyAlignment="1">
      <alignment horizontal="center" vertical="top"/>
      <protection/>
    </xf>
    <xf numFmtId="180" fontId="2" fillId="37" borderId="0" xfId="59" applyNumberFormat="1" applyFont="1" applyFill="1" applyBorder="1" applyAlignment="1">
      <alignment horizontal="center" vertical="top"/>
      <protection/>
    </xf>
    <xf numFmtId="180" fontId="23" fillId="37" borderId="11" xfId="59" applyNumberFormat="1" applyFont="1" applyFill="1" applyBorder="1" applyAlignment="1">
      <alignment horizontal="right" vertical="top" wrapText="1"/>
      <protection/>
    </xf>
    <xf numFmtId="0" fontId="1" fillId="0" borderId="23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0" fillId="0" borderId="25" xfId="0" applyFont="1" applyBorder="1" applyAlignment="1">
      <alignment wrapText="1"/>
    </xf>
    <xf numFmtId="0" fontId="68" fillId="0" borderId="23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6" fillId="0" borderId="39" xfId="0" applyFont="1" applyBorder="1" applyAlignment="1">
      <alignment horizontal="right" vertical="top"/>
    </xf>
    <xf numFmtId="180" fontId="1" fillId="0" borderId="3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18" fillId="38" borderId="0" xfId="0" applyFont="1" applyFill="1" applyAlignment="1">
      <alignment horizontal="center" vertical="center" wrapText="1"/>
    </xf>
    <xf numFmtId="176" fontId="0" fillId="33" borderId="0" xfId="59" applyNumberFormat="1" applyFill="1" applyAlignment="1">
      <alignment horizontal="center"/>
      <protection/>
    </xf>
    <xf numFmtId="181" fontId="0" fillId="33" borderId="23" xfId="59" applyNumberFormat="1" applyFill="1" applyBorder="1" applyAlignment="1">
      <alignment horizontal="center" vertical="center"/>
      <protection/>
    </xf>
    <xf numFmtId="181" fontId="0" fillId="0" borderId="24" xfId="59" applyNumberFormat="1" applyBorder="1" applyAlignment="1">
      <alignment horizontal="center" vertical="center"/>
      <protection/>
    </xf>
    <xf numFmtId="181" fontId="0" fillId="0" borderId="25" xfId="59" applyNumberFormat="1" applyBorder="1" applyAlignment="1">
      <alignment horizontal="center" vertical="center"/>
      <protection/>
    </xf>
    <xf numFmtId="181" fontId="0" fillId="33" borderId="23" xfId="59" applyNumberFormat="1" applyFill="1" applyBorder="1" applyAlignment="1" quotePrefix="1">
      <alignment horizontal="center" vertical="center"/>
      <protection/>
    </xf>
    <xf numFmtId="0" fontId="0" fillId="33" borderId="26" xfId="59" applyFill="1" applyBorder="1" applyAlignment="1">
      <alignment horizontal="center"/>
      <protection/>
    </xf>
    <xf numFmtId="0" fontId="0" fillId="0" borderId="24" xfId="59" applyBorder="1" applyAlignment="1">
      <alignment horizontal="center"/>
      <protection/>
    </xf>
    <xf numFmtId="0" fontId="0" fillId="0" borderId="25" xfId="59" applyBorder="1" applyAlignment="1">
      <alignment horizontal="center"/>
      <protection/>
    </xf>
    <xf numFmtId="0" fontId="0" fillId="33" borderId="23" xfId="59" applyFill="1" applyBorder="1" applyAlignment="1">
      <alignment horizontal="center"/>
      <protection/>
    </xf>
    <xf numFmtId="0" fontId="1" fillId="33" borderId="23" xfId="59" applyFont="1" applyFill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1" fillId="0" borderId="25" xfId="59" applyFont="1" applyBorder="1" applyAlignment="1">
      <alignment horizontal="center"/>
      <protection/>
    </xf>
    <xf numFmtId="181" fontId="0" fillId="0" borderId="11" xfId="0" applyNumberFormat="1" applyFont="1" applyBorder="1" applyAlignment="1">
      <alignment horizontal="center" vertical="top" wrapText="1"/>
    </xf>
    <xf numFmtId="181" fontId="0" fillId="0" borderId="1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te" xfId="62"/>
    <cellStyle name="OPSKRIF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90" zoomScaleSheetLayoutView="90" zoomScalePageLayoutView="0" workbookViewId="0" topLeftCell="A1">
      <selection activeCell="A1" sqref="A1:C19"/>
    </sheetView>
  </sheetViews>
  <sheetFormatPr defaultColWidth="9.140625" defaultRowHeight="12.75"/>
  <cols>
    <col min="1" max="1" width="13.8515625" style="0" customWidth="1"/>
    <col min="2" max="2" width="54.57421875" style="0" customWidth="1"/>
    <col min="3" max="3" width="19.140625" style="91" customWidth="1"/>
    <col min="4" max="4" width="18.421875" style="0" customWidth="1"/>
    <col min="5" max="6" width="14.57421875" style="0" bestFit="1" customWidth="1"/>
  </cols>
  <sheetData>
    <row r="1" ht="12.75">
      <c r="B1" s="92" t="s">
        <v>214</v>
      </c>
    </row>
    <row r="2" spans="1:3" ht="30" customHeight="1">
      <c r="A2" s="83" t="s">
        <v>197</v>
      </c>
      <c r="B2" s="83" t="s">
        <v>198</v>
      </c>
      <c r="C2" s="84" t="s">
        <v>120</v>
      </c>
    </row>
    <row r="3" spans="1:3" ht="17.25" customHeight="1">
      <c r="A3" s="83"/>
      <c r="B3" s="83" t="s">
        <v>199</v>
      </c>
      <c r="C3" s="84"/>
    </row>
    <row r="4" spans="1:3" ht="17.25" customHeight="1">
      <c r="A4" s="85" t="s">
        <v>200</v>
      </c>
      <c r="B4" s="85" t="s">
        <v>201</v>
      </c>
      <c r="C4" s="86"/>
    </row>
    <row r="5" spans="1:3" ht="17.25" customHeight="1">
      <c r="A5" s="83"/>
      <c r="B5" s="83" t="s">
        <v>202</v>
      </c>
      <c r="C5" s="84"/>
    </row>
    <row r="6" spans="1:3" ht="19.5" customHeight="1">
      <c r="A6" s="87" t="s">
        <v>203</v>
      </c>
      <c r="B6" s="88" t="s">
        <v>40</v>
      </c>
      <c r="C6" s="86"/>
    </row>
    <row r="7" spans="1:3" ht="19.5" customHeight="1">
      <c r="A7" s="85" t="s">
        <v>204</v>
      </c>
      <c r="B7" s="88" t="s">
        <v>23</v>
      </c>
      <c r="C7" s="86"/>
    </row>
    <row r="8" spans="1:3" ht="19.5" customHeight="1">
      <c r="A8" s="87" t="s">
        <v>205</v>
      </c>
      <c r="B8" s="88" t="s">
        <v>121</v>
      </c>
      <c r="C8" s="86"/>
    </row>
    <row r="9" spans="1:3" ht="30.75" customHeight="1">
      <c r="A9" s="85" t="s">
        <v>206</v>
      </c>
      <c r="B9" s="88" t="s">
        <v>122</v>
      </c>
      <c r="C9" s="86"/>
    </row>
    <row r="10" spans="1:3" ht="19.5" customHeight="1">
      <c r="A10" s="87" t="s">
        <v>207</v>
      </c>
      <c r="B10" s="88" t="s">
        <v>123</v>
      </c>
      <c r="C10" s="86"/>
    </row>
    <row r="11" spans="1:3" ht="19.5" customHeight="1">
      <c r="A11" s="85" t="s">
        <v>208</v>
      </c>
      <c r="B11" s="88" t="s">
        <v>295</v>
      </c>
      <c r="C11" s="86"/>
    </row>
    <row r="12" spans="1:3" ht="19.5" customHeight="1">
      <c r="A12" s="87" t="s">
        <v>256</v>
      </c>
      <c r="B12" s="88" t="s">
        <v>124</v>
      </c>
      <c r="C12" s="86"/>
    </row>
    <row r="13" spans="1:3" ht="19.5" customHeight="1">
      <c r="A13" s="87" t="s">
        <v>209</v>
      </c>
      <c r="B13" s="88" t="s">
        <v>125</v>
      </c>
      <c r="C13" s="86"/>
    </row>
    <row r="14" spans="1:3" ht="19.5" customHeight="1">
      <c r="A14" s="87" t="s">
        <v>210</v>
      </c>
      <c r="B14" s="88" t="str">
        <f>BoQ!B738</f>
        <v>ANCILLARY ROADWORKS</v>
      </c>
      <c r="C14" s="86"/>
    </row>
    <row r="15" spans="1:4" ht="19.5" customHeight="1">
      <c r="A15" s="331" t="s">
        <v>211</v>
      </c>
      <c r="B15" s="332"/>
      <c r="C15" s="84"/>
      <c r="D15" s="211"/>
    </row>
    <row r="16" spans="1:6" ht="19.5" customHeight="1">
      <c r="A16" s="333" t="s">
        <v>250</v>
      </c>
      <c r="B16" s="334"/>
      <c r="C16" s="90"/>
      <c r="D16" s="89"/>
      <c r="E16" s="89"/>
      <c r="F16" s="93"/>
    </row>
    <row r="17" spans="1:6" ht="19.5" customHeight="1">
      <c r="A17" s="331" t="s">
        <v>211</v>
      </c>
      <c r="B17" s="365"/>
      <c r="C17" s="84"/>
      <c r="D17" s="211"/>
      <c r="F17" s="89"/>
    </row>
    <row r="18" spans="1:4" ht="19.5" customHeight="1">
      <c r="A18" s="335" t="s">
        <v>212</v>
      </c>
      <c r="B18" s="332"/>
      <c r="C18" s="86"/>
      <c r="D18" s="89"/>
    </row>
    <row r="19" spans="1:6" ht="24" customHeight="1">
      <c r="A19" s="336" t="s">
        <v>213</v>
      </c>
      <c r="B19" s="332"/>
      <c r="C19" s="84"/>
      <c r="D19" s="211"/>
      <c r="F19" s="89"/>
    </row>
    <row r="20" ht="12.75">
      <c r="D20" s="89"/>
    </row>
    <row r="21" ht="12.75">
      <c r="E21" s="89"/>
    </row>
  </sheetData>
  <sheetProtection/>
  <mergeCells count="5">
    <mergeCell ref="A15:B15"/>
    <mergeCell ref="A16:B16"/>
    <mergeCell ref="A17:B17"/>
    <mergeCell ref="A18:B18"/>
    <mergeCell ref="A19:B19"/>
  </mergeCells>
  <printOptions/>
  <pageMargins left="0.75" right="0.75" top="1" bottom="1" header="0.5" footer="0.5"/>
  <pageSetup horizontalDpi="600" verticalDpi="600" orientation="portrait" scale="94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44"/>
  <sheetViews>
    <sheetView showGridLines="0" view="pageBreakPreview" zoomScaleSheetLayoutView="100" workbookViewId="0" topLeftCell="A655">
      <selection activeCell="A668" sqref="A668:F714"/>
    </sheetView>
  </sheetViews>
  <sheetFormatPr defaultColWidth="9.140625" defaultRowHeight="12.75"/>
  <cols>
    <col min="1" max="1" width="7.57421875" style="1" customWidth="1"/>
    <col min="2" max="2" width="34.57421875" style="1" customWidth="1"/>
    <col min="3" max="3" width="19.140625" style="1" bestFit="1" customWidth="1"/>
    <col min="4" max="4" width="11.8515625" style="16" bestFit="1" customWidth="1"/>
    <col min="5" max="5" width="13.140625" style="94" bestFit="1" customWidth="1"/>
    <col min="6" max="6" width="13.00390625" style="95" customWidth="1"/>
    <col min="7" max="7" width="9.140625" style="1" customWidth="1"/>
    <col min="8" max="9" width="0" style="1" hidden="1" customWidth="1"/>
    <col min="10" max="16384" width="9.140625" style="1" customWidth="1"/>
  </cols>
  <sheetData>
    <row r="1" spans="1:6" ht="12.75">
      <c r="A1" s="249"/>
      <c r="B1" s="249"/>
      <c r="C1" s="249"/>
      <c r="D1" s="249"/>
      <c r="E1" s="249"/>
      <c r="F1" s="250" t="s">
        <v>474</v>
      </c>
    </row>
    <row r="2" spans="1:7" ht="12.75">
      <c r="A2" s="251"/>
      <c r="B2" s="252"/>
      <c r="C2" s="252"/>
      <c r="D2" s="252"/>
      <c r="E2" s="252"/>
      <c r="F2" s="252"/>
      <c r="G2" s="253"/>
    </row>
    <row r="3" spans="1:6" ht="12.75">
      <c r="A3" s="254"/>
      <c r="B3" s="254"/>
      <c r="C3" s="254"/>
      <c r="D3" s="254"/>
      <c r="E3" s="254"/>
      <c r="F3" s="255"/>
    </row>
    <row r="4" spans="1:6" ht="12.75">
      <c r="A4" s="256" t="s">
        <v>0</v>
      </c>
      <c r="B4" s="256" t="s">
        <v>1</v>
      </c>
      <c r="C4" s="256" t="s">
        <v>2</v>
      </c>
      <c r="D4" s="256" t="s">
        <v>3</v>
      </c>
      <c r="E4" s="256" t="s">
        <v>4</v>
      </c>
      <c r="F4" s="257" t="s">
        <v>5</v>
      </c>
    </row>
    <row r="5" spans="1:6" ht="12.75">
      <c r="A5" s="256" t="s">
        <v>6</v>
      </c>
      <c r="B5" s="256"/>
      <c r="C5" s="256"/>
      <c r="D5" s="256"/>
      <c r="E5" s="256"/>
      <c r="F5" s="257" t="s">
        <v>7</v>
      </c>
    </row>
    <row r="6" spans="1:6" ht="12.75">
      <c r="A6" s="258"/>
      <c r="B6" s="258"/>
      <c r="C6" s="258"/>
      <c r="D6" s="258"/>
      <c r="E6" s="258"/>
      <c r="F6" s="259"/>
    </row>
    <row r="7" spans="1:6" ht="12.75">
      <c r="A7" s="260"/>
      <c r="B7" s="260"/>
      <c r="C7" s="260"/>
      <c r="D7" s="260"/>
      <c r="E7" s="260"/>
      <c r="F7" s="261"/>
    </row>
    <row r="8" spans="1:6" ht="12.75">
      <c r="A8" s="262"/>
      <c r="B8" s="262" t="s">
        <v>8</v>
      </c>
      <c r="C8" s="263"/>
      <c r="D8" s="264"/>
      <c r="E8" s="264"/>
      <c r="F8" s="265"/>
    </row>
    <row r="9" spans="1:6" ht="12.75">
      <c r="A9" s="266"/>
      <c r="B9" s="266"/>
      <c r="C9" s="266"/>
      <c r="D9" s="266"/>
      <c r="E9" s="266"/>
      <c r="F9" s="267"/>
    </row>
    <row r="10" spans="1:6" ht="12.75">
      <c r="A10" s="266">
        <v>1.1</v>
      </c>
      <c r="B10" s="268" t="s">
        <v>353</v>
      </c>
      <c r="C10" s="263"/>
      <c r="D10" s="264"/>
      <c r="E10" s="264"/>
      <c r="F10" s="265"/>
    </row>
    <row r="11" spans="1:6" ht="12.75">
      <c r="A11" s="266"/>
      <c r="B11" s="266"/>
      <c r="C11" s="266"/>
      <c r="D11" s="266"/>
      <c r="E11" s="266"/>
      <c r="F11" s="267"/>
    </row>
    <row r="12" spans="1:6" ht="12.75">
      <c r="A12" s="266" t="s">
        <v>354</v>
      </c>
      <c r="B12" s="266" t="s">
        <v>355</v>
      </c>
      <c r="C12" s="263" t="s">
        <v>78</v>
      </c>
      <c r="D12" s="263">
        <v>1</v>
      </c>
      <c r="E12" s="269"/>
      <c r="F12" s="265"/>
    </row>
    <row r="13" spans="1:6" ht="12.75">
      <c r="A13" s="266"/>
      <c r="B13" s="266"/>
      <c r="C13" s="266"/>
      <c r="D13" s="266"/>
      <c r="E13" s="266"/>
      <c r="F13" s="267"/>
    </row>
    <row r="14" spans="1:6" ht="12.75">
      <c r="A14" s="266"/>
      <c r="B14" s="262" t="s">
        <v>356</v>
      </c>
      <c r="C14" s="263"/>
      <c r="D14" s="264"/>
      <c r="E14" s="264"/>
      <c r="F14" s="265"/>
    </row>
    <row r="15" spans="1:6" ht="12.75">
      <c r="A15" s="266"/>
      <c r="B15" s="266"/>
      <c r="C15" s="266"/>
      <c r="D15" s="266"/>
      <c r="E15" s="266"/>
      <c r="F15" s="267"/>
    </row>
    <row r="16" spans="1:6" ht="25.5">
      <c r="A16" s="266"/>
      <c r="B16" s="266" t="s">
        <v>357</v>
      </c>
      <c r="C16" s="263"/>
      <c r="D16" s="264"/>
      <c r="E16" s="264"/>
      <c r="F16" s="265"/>
    </row>
    <row r="17" spans="1:6" ht="12.75">
      <c r="A17" s="266"/>
      <c r="B17" s="266"/>
      <c r="C17" s="266"/>
      <c r="D17" s="266"/>
      <c r="E17" s="266"/>
      <c r="F17" s="267"/>
    </row>
    <row r="18" spans="1:6" ht="12.75">
      <c r="A18" s="266" t="s">
        <v>358</v>
      </c>
      <c r="B18" s="266" t="s">
        <v>359</v>
      </c>
      <c r="C18" s="263" t="s">
        <v>78</v>
      </c>
      <c r="D18" s="263">
        <v>1</v>
      </c>
      <c r="E18" s="269"/>
      <c r="F18" s="265"/>
    </row>
    <row r="19" spans="1:6" ht="12.75">
      <c r="A19" s="266"/>
      <c r="B19" s="266"/>
      <c r="C19" s="263"/>
      <c r="D19" s="263"/>
      <c r="E19" s="269"/>
      <c r="F19" s="265"/>
    </row>
    <row r="20" spans="1:6" ht="12.75">
      <c r="A20" s="266" t="s">
        <v>360</v>
      </c>
      <c r="B20" s="266" t="s">
        <v>361</v>
      </c>
      <c r="C20" s="263" t="s">
        <v>78</v>
      </c>
      <c r="D20" s="263">
        <v>1</v>
      </c>
      <c r="E20" s="270"/>
      <c r="F20" s="265"/>
    </row>
    <row r="21" spans="1:6" ht="12.75">
      <c r="A21" s="266"/>
      <c r="B21" s="266"/>
      <c r="C21" s="266"/>
      <c r="D21" s="266"/>
      <c r="E21" s="266"/>
      <c r="F21" s="267"/>
    </row>
    <row r="22" spans="1:6" ht="12.75">
      <c r="A22" s="266"/>
      <c r="B22" s="266" t="s">
        <v>362</v>
      </c>
      <c r="C22" s="263"/>
      <c r="D22" s="264"/>
      <c r="E22" s="264"/>
      <c r="F22" s="265"/>
    </row>
    <row r="23" spans="1:6" s="3" customFormat="1" ht="12.75">
      <c r="A23" s="266"/>
      <c r="B23" s="266"/>
      <c r="C23" s="266"/>
      <c r="D23" s="266"/>
      <c r="E23" s="266"/>
      <c r="F23" s="267"/>
    </row>
    <row r="24" spans="1:6" s="5" customFormat="1" ht="12.75">
      <c r="A24" s="266" t="s">
        <v>363</v>
      </c>
      <c r="B24" s="271" t="s">
        <v>364</v>
      </c>
      <c r="C24" s="263" t="s">
        <v>78</v>
      </c>
      <c r="D24" s="263">
        <v>1</v>
      </c>
      <c r="E24" s="270"/>
      <c r="F24" s="265"/>
    </row>
    <row r="25" spans="1:6" s="5" customFormat="1" ht="12.75">
      <c r="A25" s="266"/>
      <c r="B25" s="271"/>
      <c r="C25" s="266"/>
      <c r="D25" s="266"/>
      <c r="E25" s="266"/>
      <c r="F25" s="265"/>
    </row>
    <row r="26" spans="1:6" s="5" customFormat="1" ht="12.75">
      <c r="A26" s="266" t="s">
        <v>365</v>
      </c>
      <c r="B26" s="271" t="s">
        <v>366</v>
      </c>
      <c r="C26" s="263" t="s">
        <v>78</v>
      </c>
      <c r="D26" s="263">
        <v>1</v>
      </c>
      <c r="E26" s="270"/>
      <c r="F26" s="265"/>
    </row>
    <row r="27" spans="1:6" s="5" customFormat="1" ht="12.75">
      <c r="A27" s="266"/>
      <c r="B27" s="271"/>
      <c r="C27" s="266"/>
      <c r="D27" s="266"/>
      <c r="E27" s="266"/>
      <c r="F27" s="267"/>
    </row>
    <row r="28" spans="1:6" s="11" customFormat="1" ht="12.75">
      <c r="A28" s="266" t="s">
        <v>367</v>
      </c>
      <c r="B28" s="271" t="s">
        <v>368</v>
      </c>
      <c r="C28" s="263" t="s">
        <v>78</v>
      </c>
      <c r="D28" s="263">
        <v>1</v>
      </c>
      <c r="E28" s="270"/>
      <c r="F28" s="265"/>
    </row>
    <row r="29" spans="1:6" s="13" customFormat="1" ht="12.75">
      <c r="A29" s="266"/>
      <c r="B29" s="271"/>
      <c r="C29" s="266"/>
      <c r="D29" s="266"/>
      <c r="E29" s="266"/>
      <c r="F29" s="267"/>
    </row>
    <row r="30" spans="1:9" s="13" customFormat="1" ht="12.75">
      <c r="A30" s="266" t="s">
        <v>369</v>
      </c>
      <c r="B30" s="271" t="s">
        <v>370</v>
      </c>
      <c r="C30" s="263" t="s">
        <v>78</v>
      </c>
      <c r="D30" s="263">
        <v>1</v>
      </c>
      <c r="E30" s="270"/>
      <c r="F30" s="265"/>
      <c r="H30" s="75">
        <v>0.07</v>
      </c>
      <c r="I30" s="13">
        <v>5</v>
      </c>
    </row>
    <row r="31" spans="1:6" s="13" customFormat="1" ht="12.75">
      <c r="A31" s="266"/>
      <c r="B31" s="266"/>
      <c r="C31" s="266"/>
      <c r="D31" s="266"/>
      <c r="E31" s="266"/>
      <c r="F31" s="267"/>
    </row>
    <row r="32" spans="1:6" s="13" customFormat="1" ht="12.75">
      <c r="A32" s="266" t="s">
        <v>371</v>
      </c>
      <c r="B32" s="266" t="s">
        <v>372</v>
      </c>
      <c r="C32" s="263" t="s">
        <v>78</v>
      </c>
      <c r="D32" s="263">
        <v>1</v>
      </c>
      <c r="E32" s="270"/>
      <c r="F32" s="265"/>
    </row>
    <row r="33" spans="1:6" s="13" customFormat="1" ht="12.75">
      <c r="A33" s="266"/>
      <c r="B33" s="266"/>
      <c r="C33" s="266"/>
      <c r="D33" s="266"/>
      <c r="E33" s="266"/>
      <c r="F33" s="267"/>
    </row>
    <row r="34" spans="1:6" s="13" customFormat="1" ht="38.25">
      <c r="A34" s="266" t="s">
        <v>373</v>
      </c>
      <c r="B34" s="266" t="s">
        <v>374</v>
      </c>
      <c r="C34" s="263" t="s">
        <v>78</v>
      </c>
      <c r="D34" s="263">
        <v>1</v>
      </c>
      <c r="E34" s="269"/>
      <c r="F34" s="265"/>
    </row>
    <row r="35" spans="1:8" s="13" customFormat="1" ht="12.75">
      <c r="A35" s="266"/>
      <c r="B35" s="266"/>
      <c r="C35" s="266"/>
      <c r="D35" s="266"/>
      <c r="E35" s="266"/>
      <c r="F35" s="267"/>
      <c r="H35" s="76">
        <f>(G35*(1+$H$30)^$I$30)</f>
        <v>0</v>
      </c>
    </row>
    <row r="36" spans="1:6" s="13" customFormat="1" ht="25.5">
      <c r="A36" s="266" t="s">
        <v>375</v>
      </c>
      <c r="B36" s="266" t="s">
        <v>376</v>
      </c>
      <c r="C36" s="263" t="s">
        <v>78</v>
      </c>
      <c r="D36" s="263">
        <v>1</v>
      </c>
      <c r="E36" s="269"/>
      <c r="F36" s="265"/>
    </row>
    <row r="37" spans="1:6" s="13" customFormat="1" ht="12.75">
      <c r="A37" s="266"/>
      <c r="B37" s="266"/>
      <c r="C37" s="266"/>
      <c r="D37" s="266"/>
      <c r="E37" s="266"/>
      <c r="F37" s="267"/>
    </row>
    <row r="38" spans="1:6" s="13" customFormat="1" ht="25.5">
      <c r="A38" s="266">
        <v>1.2</v>
      </c>
      <c r="B38" s="262" t="s">
        <v>377</v>
      </c>
      <c r="C38" s="263"/>
      <c r="D38" s="264"/>
      <c r="E38" s="264"/>
      <c r="F38" s="265"/>
    </row>
    <row r="39" spans="1:6" s="13" customFormat="1" ht="12.75">
      <c r="A39" s="266"/>
      <c r="B39" s="266"/>
      <c r="C39" s="266"/>
      <c r="D39" s="266"/>
      <c r="E39" s="266"/>
      <c r="F39" s="267"/>
    </row>
    <row r="40" spans="1:6" s="13" customFormat="1" ht="12.75">
      <c r="A40" s="266"/>
      <c r="B40" s="266" t="s">
        <v>378</v>
      </c>
      <c r="C40" s="263"/>
      <c r="D40" s="264"/>
      <c r="E40" s="264"/>
      <c r="F40" s="265"/>
    </row>
    <row r="41" spans="1:6" s="13" customFormat="1" ht="12.75">
      <c r="A41" s="266"/>
      <c r="B41" s="266"/>
      <c r="C41" s="266"/>
      <c r="D41" s="266"/>
      <c r="E41" s="266"/>
      <c r="F41" s="267"/>
    </row>
    <row r="42" spans="1:6" s="13" customFormat="1" ht="38.25">
      <c r="A42" s="266"/>
      <c r="B42" s="266" t="s">
        <v>379</v>
      </c>
      <c r="C42" s="263"/>
      <c r="D42" s="264"/>
      <c r="E42" s="264"/>
      <c r="F42" s="265"/>
    </row>
    <row r="43" spans="1:6" s="13" customFormat="1" ht="12.75">
      <c r="A43" s="266"/>
      <c r="B43" s="266"/>
      <c r="C43" s="266"/>
      <c r="D43" s="266"/>
      <c r="E43" s="266"/>
      <c r="F43" s="267"/>
    </row>
    <row r="44" spans="1:6" s="13" customFormat="1" ht="38.25">
      <c r="A44" s="266"/>
      <c r="B44" s="266" t="s">
        <v>380</v>
      </c>
      <c r="C44" s="263"/>
      <c r="D44" s="264"/>
      <c r="E44" s="264"/>
      <c r="F44" s="265"/>
    </row>
    <row r="45" spans="1:6" s="13" customFormat="1" ht="12.75">
      <c r="A45" s="266"/>
      <c r="B45" s="266"/>
      <c r="C45" s="266"/>
      <c r="D45" s="266"/>
      <c r="E45" s="266"/>
      <c r="F45" s="267"/>
    </row>
    <row r="46" spans="1:6" s="13" customFormat="1" ht="25.5">
      <c r="A46" s="266" t="s">
        <v>381</v>
      </c>
      <c r="B46" s="266" t="s">
        <v>382</v>
      </c>
      <c r="C46" s="263" t="s">
        <v>383</v>
      </c>
      <c r="D46" s="263">
        <v>8</v>
      </c>
      <c r="E46" s="270"/>
      <c r="F46" s="265"/>
    </row>
    <row r="47" spans="1:6" s="13" customFormat="1" ht="12.75">
      <c r="A47" s="266"/>
      <c r="B47" s="266"/>
      <c r="C47" s="263"/>
      <c r="D47" s="263"/>
      <c r="E47" s="264"/>
      <c r="F47" s="265"/>
    </row>
    <row r="48" spans="1:6" s="13" customFormat="1" ht="38.25">
      <c r="A48" s="266"/>
      <c r="B48" s="266" t="s">
        <v>384</v>
      </c>
      <c r="C48" s="263"/>
      <c r="D48" s="264"/>
      <c r="E48" s="264"/>
      <c r="F48" s="265"/>
    </row>
    <row r="49" spans="1:6" s="13" customFormat="1" ht="12.75">
      <c r="A49" s="266" t="s">
        <v>385</v>
      </c>
      <c r="B49" s="271" t="s">
        <v>364</v>
      </c>
      <c r="C49" s="263" t="s">
        <v>383</v>
      </c>
      <c r="D49" s="263">
        <v>8</v>
      </c>
      <c r="E49" s="270"/>
      <c r="F49" s="265"/>
    </row>
    <row r="50" spans="1:6" s="13" customFormat="1" ht="12.75">
      <c r="A50" s="266"/>
      <c r="B50" s="271"/>
      <c r="C50" s="263"/>
      <c r="D50" s="264"/>
      <c r="E50" s="264"/>
      <c r="F50" s="265"/>
    </row>
    <row r="51" spans="1:6" s="13" customFormat="1" ht="12.75">
      <c r="A51" s="266" t="s">
        <v>386</v>
      </c>
      <c r="B51" s="271" t="s">
        <v>366</v>
      </c>
      <c r="C51" s="263" t="s">
        <v>383</v>
      </c>
      <c r="D51" s="263">
        <v>8</v>
      </c>
      <c r="E51" s="270"/>
      <c r="F51" s="265"/>
    </row>
    <row r="52" spans="1:6" s="13" customFormat="1" ht="12.75">
      <c r="A52" s="266"/>
      <c r="B52" s="271"/>
      <c r="C52" s="263"/>
      <c r="D52" s="264"/>
      <c r="E52" s="264"/>
      <c r="F52" s="265"/>
    </row>
    <row r="53" spans="1:6" s="13" customFormat="1" ht="12.75">
      <c r="A53" s="266" t="s">
        <v>387</v>
      </c>
      <c r="B53" s="271" t="s">
        <v>368</v>
      </c>
      <c r="C53" s="263" t="s">
        <v>383</v>
      </c>
      <c r="D53" s="263">
        <v>8</v>
      </c>
      <c r="E53" s="270"/>
      <c r="F53" s="265"/>
    </row>
    <row r="54" spans="1:6" s="13" customFormat="1" ht="12.75">
      <c r="A54" s="266"/>
      <c r="B54" s="271"/>
      <c r="C54" s="263"/>
      <c r="D54" s="264"/>
      <c r="E54" s="264"/>
      <c r="F54" s="265"/>
    </row>
    <row r="55" spans="1:6" s="13" customFormat="1" ht="12.75">
      <c r="A55" s="266" t="s">
        <v>388</v>
      </c>
      <c r="B55" s="271" t="s">
        <v>370</v>
      </c>
      <c r="C55" s="263" t="s">
        <v>383</v>
      </c>
      <c r="D55" s="263">
        <v>8</v>
      </c>
      <c r="E55" s="270"/>
      <c r="F55" s="265"/>
    </row>
    <row r="56" spans="1:6" s="13" customFormat="1" ht="12.75">
      <c r="A56" s="266"/>
      <c r="B56" s="266"/>
      <c r="C56" s="263"/>
      <c r="D56" s="264"/>
      <c r="E56" s="264"/>
      <c r="F56" s="265"/>
    </row>
    <row r="57" spans="1:6" s="13" customFormat="1" ht="12.75">
      <c r="A57" s="272"/>
      <c r="B57" s="272"/>
      <c r="C57" s="272"/>
      <c r="D57" s="272"/>
      <c r="E57" s="272"/>
      <c r="F57" s="273"/>
    </row>
    <row r="58" spans="1:6" s="13" customFormat="1" ht="12.75">
      <c r="A58" s="274"/>
      <c r="B58" s="275"/>
      <c r="C58" s="275"/>
      <c r="D58" s="275"/>
      <c r="E58" s="275"/>
      <c r="F58" s="276"/>
    </row>
    <row r="59" spans="1:6" s="216" customFormat="1" ht="12.75">
      <c r="A59" s="308" t="s">
        <v>58</v>
      </c>
      <c r="B59" s="309"/>
      <c r="C59" s="309"/>
      <c r="D59" s="309"/>
      <c r="E59" s="309"/>
      <c r="F59" s="310"/>
    </row>
    <row r="60" spans="1:6" s="13" customFormat="1" ht="12.75">
      <c r="A60" s="280"/>
      <c r="B60" s="281"/>
      <c r="C60" s="281"/>
      <c r="D60" s="281"/>
      <c r="E60" s="281"/>
      <c r="F60" s="283"/>
    </row>
    <row r="61" spans="1:7" s="13" customFormat="1" ht="12.75">
      <c r="A61" s="284"/>
      <c r="B61" s="249"/>
      <c r="C61" s="249"/>
      <c r="D61" s="249"/>
      <c r="E61" s="249"/>
      <c r="F61" s="249"/>
      <c r="G61" s="285"/>
    </row>
    <row r="62" spans="1:7" s="13" customFormat="1" ht="12.75">
      <c r="A62" s="249"/>
      <c r="B62" s="249"/>
      <c r="C62" s="249"/>
      <c r="D62" s="286"/>
      <c r="E62" s="249"/>
      <c r="F62" s="249"/>
      <c r="G62" s="285"/>
    </row>
    <row r="63" spans="1:7" s="13" customFormat="1" ht="12.75">
      <c r="A63" s="287"/>
      <c r="B63" s="249"/>
      <c r="C63" s="249"/>
      <c r="D63" s="249"/>
      <c r="E63" s="249"/>
      <c r="F63" s="249"/>
      <c r="G63" s="285"/>
    </row>
    <row r="64" spans="1:6" s="13" customFormat="1" ht="12.75">
      <c r="A64" s="249"/>
      <c r="B64" s="249"/>
      <c r="C64" s="249"/>
      <c r="D64" s="249"/>
      <c r="E64" s="249"/>
      <c r="F64" s="250" t="s">
        <v>474</v>
      </c>
    </row>
    <row r="65" spans="1:6" s="13" customFormat="1" ht="12.75">
      <c r="A65" s="254"/>
      <c r="B65" s="254"/>
      <c r="C65" s="254"/>
      <c r="D65" s="254"/>
      <c r="E65" s="254"/>
      <c r="F65" s="255"/>
    </row>
    <row r="66" spans="1:6" s="13" customFormat="1" ht="12.75">
      <c r="A66" s="256" t="s">
        <v>0</v>
      </c>
      <c r="B66" s="256" t="s">
        <v>1</v>
      </c>
      <c r="C66" s="256" t="s">
        <v>2</v>
      </c>
      <c r="D66" s="256" t="s">
        <v>3</v>
      </c>
      <c r="E66" s="256" t="s">
        <v>4</v>
      </c>
      <c r="F66" s="257" t="s">
        <v>5</v>
      </c>
    </row>
    <row r="67" spans="1:6" s="13" customFormat="1" ht="12.75">
      <c r="A67" s="256" t="s">
        <v>6</v>
      </c>
      <c r="B67" s="256"/>
      <c r="C67" s="256"/>
      <c r="D67" s="256"/>
      <c r="E67" s="256"/>
      <c r="F67" s="257" t="s">
        <v>7</v>
      </c>
    </row>
    <row r="68" spans="1:6" s="216" customFormat="1" ht="12.75">
      <c r="A68" s="311" t="s">
        <v>59</v>
      </c>
      <c r="B68" s="312"/>
      <c r="C68" s="312"/>
      <c r="D68" s="312"/>
      <c r="E68" s="313"/>
      <c r="F68" s="314">
        <f>F59</f>
        <v>0</v>
      </c>
    </row>
    <row r="69" spans="1:6" s="13" customFormat="1" ht="12.75">
      <c r="A69" s="260"/>
      <c r="B69" s="260"/>
      <c r="C69" s="260"/>
      <c r="D69" s="260"/>
      <c r="E69" s="260"/>
      <c r="F69" s="261"/>
    </row>
    <row r="70" spans="1:6" s="13" customFormat="1" ht="12.75">
      <c r="A70" s="266"/>
      <c r="B70" s="266"/>
      <c r="C70" s="266"/>
      <c r="D70" s="266"/>
      <c r="E70" s="266"/>
      <c r="F70" s="267"/>
    </row>
    <row r="71" spans="1:6" s="13" customFormat="1" ht="25.5">
      <c r="A71" s="266" t="s">
        <v>389</v>
      </c>
      <c r="B71" s="266" t="s">
        <v>390</v>
      </c>
      <c r="C71" s="263" t="s">
        <v>383</v>
      </c>
      <c r="D71" s="263">
        <v>8</v>
      </c>
      <c r="E71" s="264"/>
      <c r="F71" s="265">
        <f>D71*E71</f>
        <v>0</v>
      </c>
    </row>
    <row r="72" spans="1:6" s="13" customFormat="1" ht="12.75">
      <c r="A72" s="266"/>
      <c r="B72" s="266"/>
      <c r="C72" s="266"/>
      <c r="D72" s="266"/>
      <c r="E72" s="266"/>
      <c r="F72" s="267"/>
    </row>
    <row r="73" spans="1:6" s="13" customFormat="1" ht="12.75">
      <c r="A73" s="266" t="s">
        <v>391</v>
      </c>
      <c r="B73" s="271" t="s">
        <v>392</v>
      </c>
      <c r="C73" s="263" t="s">
        <v>383</v>
      </c>
      <c r="D73" s="263">
        <v>8</v>
      </c>
      <c r="E73" s="264"/>
      <c r="F73" s="265">
        <f>D73*E73</f>
        <v>0</v>
      </c>
    </row>
    <row r="74" spans="1:6" s="13" customFormat="1" ht="12.75">
      <c r="A74" s="266"/>
      <c r="B74" s="266"/>
      <c r="C74" s="263"/>
      <c r="D74" s="263"/>
      <c r="E74" s="264"/>
      <c r="F74" s="265"/>
    </row>
    <row r="75" spans="1:6" s="13" customFormat="1" ht="38.25">
      <c r="A75" s="289" t="s">
        <v>393</v>
      </c>
      <c r="B75" s="290" t="s">
        <v>394</v>
      </c>
      <c r="C75" s="291" t="s">
        <v>383</v>
      </c>
      <c r="D75" s="291">
        <v>8</v>
      </c>
      <c r="E75" s="292"/>
      <c r="F75" s="293">
        <f>D75*E75</f>
        <v>0</v>
      </c>
    </row>
    <row r="76" spans="1:6" s="13" customFormat="1" ht="12.75">
      <c r="A76" s="266"/>
      <c r="B76" s="294"/>
      <c r="C76" s="263"/>
      <c r="D76" s="263"/>
      <c r="E76" s="264"/>
      <c r="F76" s="265"/>
    </row>
    <row r="77" spans="1:6" s="13" customFormat="1" ht="12.75">
      <c r="A77" s="266" t="s">
        <v>395</v>
      </c>
      <c r="B77" s="266" t="s">
        <v>396</v>
      </c>
      <c r="C77" s="263" t="s">
        <v>383</v>
      </c>
      <c r="D77" s="263">
        <v>8</v>
      </c>
      <c r="E77" s="264"/>
      <c r="F77" s="265"/>
    </row>
    <row r="78" spans="1:6" s="13" customFormat="1" ht="12.75">
      <c r="A78" s="266"/>
      <c r="B78" s="266"/>
      <c r="C78" s="266"/>
      <c r="D78" s="266"/>
      <c r="E78" s="266"/>
      <c r="F78" s="267"/>
    </row>
    <row r="79" spans="1:6" s="13" customFormat="1" ht="12.75">
      <c r="A79" s="266" t="s">
        <v>397</v>
      </c>
      <c r="B79" s="266" t="s">
        <v>398</v>
      </c>
      <c r="C79" s="263" t="s">
        <v>78</v>
      </c>
      <c r="D79" s="263">
        <v>1</v>
      </c>
      <c r="E79" s="270"/>
      <c r="F79" s="265"/>
    </row>
    <row r="80" spans="1:6" s="13" customFormat="1" ht="12.75">
      <c r="A80" s="266"/>
      <c r="B80" s="266"/>
      <c r="C80" s="263"/>
      <c r="D80" s="263"/>
      <c r="E80" s="264"/>
      <c r="F80" s="265"/>
    </row>
    <row r="81" spans="1:6" s="11" customFormat="1" ht="12.75">
      <c r="A81" s="266" t="s">
        <v>399</v>
      </c>
      <c r="B81" s="271" t="s">
        <v>400</v>
      </c>
      <c r="C81" s="295" t="s">
        <v>383</v>
      </c>
      <c r="D81" s="296">
        <v>8</v>
      </c>
      <c r="E81" s="270">
        <v>7000</v>
      </c>
      <c r="F81" s="265">
        <f>D81*E81</f>
        <v>56000</v>
      </c>
    </row>
    <row r="82" spans="1:6" s="5" customFormat="1" ht="12.75">
      <c r="A82" s="266"/>
      <c r="B82" s="266"/>
      <c r="C82" s="263"/>
      <c r="D82" s="263"/>
      <c r="E82" s="264"/>
      <c r="F82" s="265"/>
    </row>
    <row r="83" spans="1:6" s="214" customFormat="1" ht="12.75">
      <c r="A83" s="266" t="s">
        <v>401</v>
      </c>
      <c r="B83" s="271" t="s">
        <v>402</v>
      </c>
      <c r="C83" s="295" t="s">
        <v>403</v>
      </c>
      <c r="D83" s="297">
        <f>F81</f>
        <v>56000</v>
      </c>
      <c r="E83" s="298">
        <v>0.1</v>
      </c>
      <c r="F83" s="269">
        <f>E83*D83</f>
        <v>5600</v>
      </c>
    </row>
    <row r="84" spans="1:6" s="5" customFormat="1" ht="12.75">
      <c r="A84" s="266"/>
      <c r="B84" s="266"/>
      <c r="C84" s="263"/>
      <c r="D84" s="263"/>
      <c r="E84" s="264"/>
      <c r="F84" s="265"/>
    </row>
    <row r="85" spans="1:6" ht="38.25">
      <c r="A85" s="266" t="s">
        <v>404</v>
      </c>
      <c r="B85" s="299" t="s">
        <v>405</v>
      </c>
      <c r="C85" s="300" t="s">
        <v>78</v>
      </c>
      <c r="D85" s="301">
        <v>1</v>
      </c>
      <c r="E85" s="269"/>
      <c r="F85" s="269"/>
    </row>
    <row r="86" spans="1:6" ht="12.75">
      <c r="A86" s="266"/>
      <c r="B86" s="299"/>
      <c r="C86" s="295"/>
      <c r="D86" s="296"/>
      <c r="E86" s="270"/>
      <c r="F86" s="269"/>
    </row>
    <row r="87" spans="1:6" ht="12.75">
      <c r="A87" s="266" t="s">
        <v>406</v>
      </c>
      <c r="B87" s="302" t="s">
        <v>407</v>
      </c>
      <c r="C87" s="295" t="s">
        <v>383</v>
      </c>
      <c r="D87" s="296">
        <v>8</v>
      </c>
      <c r="E87" s="270"/>
      <c r="F87" s="270"/>
    </row>
    <row r="88" spans="1:6" ht="12.75">
      <c r="A88" s="266"/>
      <c r="B88" s="266"/>
      <c r="C88" s="266"/>
      <c r="D88" s="266"/>
      <c r="E88" s="266"/>
      <c r="F88" s="267"/>
    </row>
    <row r="89" spans="1:6" s="3" customFormat="1" ht="12.75">
      <c r="A89" s="266" t="s">
        <v>408</v>
      </c>
      <c r="B89" s="266" t="s">
        <v>409</v>
      </c>
      <c r="C89" s="263" t="s">
        <v>410</v>
      </c>
      <c r="D89" s="263">
        <v>1</v>
      </c>
      <c r="E89" s="269"/>
      <c r="F89" s="265"/>
    </row>
    <row r="90" spans="1:6" s="5" customFormat="1" ht="12.75">
      <c r="A90" s="266"/>
      <c r="B90" s="266"/>
      <c r="C90" s="266"/>
      <c r="D90" s="266"/>
      <c r="E90" s="266"/>
      <c r="F90" s="267"/>
    </row>
    <row r="91" spans="1:6" s="5" customFormat="1" ht="25.5">
      <c r="A91" s="266" t="s">
        <v>411</v>
      </c>
      <c r="B91" s="266" t="s">
        <v>412</v>
      </c>
      <c r="C91" s="295" t="s">
        <v>383</v>
      </c>
      <c r="D91" s="296">
        <v>8</v>
      </c>
      <c r="E91" s="270"/>
      <c r="F91" s="270"/>
    </row>
    <row r="92" spans="1:6" s="5" customFormat="1" ht="12.75">
      <c r="A92" s="266"/>
      <c r="B92" s="266"/>
      <c r="C92" s="266"/>
      <c r="D92" s="266"/>
      <c r="E92" s="266"/>
      <c r="F92" s="267"/>
    </row>
    <row r="93" spans="1:6" s="5" customFormat="1" ht="12.75">
      <c r="A93" s="266"/>
      <c r="B93" s="266"/>
      <c r="C93" s="266"/>
      <c r="D93" s="266"/>
      <c r="E93" s="266"/>
      <c r="F93" s="267"/>
    </row>
    <row r="94" spans="1:6" s="11" customFormat="1" ht="25.5">
      <c r="A94" s="266" t="s">
        <v>477</v>
      </c>
      <c r="B94" s="262" t="s">
        <v>413</v>
      </c>
      <c r="C94" s="263"/>
      <c r="D94" s="264"/>
      <c r="E94" s="264"/>
      <c r="F94" s="265"/>
    </row>
    <row r="95" spans="1:6" s="13" customFormat="1" ht="12.75">
      <c r="A95" s="266"/>
      <c r="B95" s="266"/>
      <c r="C95" s="266"/>
      <c r="D95" s="266"/>
      <c r="E95" s="266"/>
      <c r="F95" s="267"/>
    </row>
    <row r="96" spans="1:6" s="13" customFormat="1" ht="25.5">
      <c r="A96" s="266" t="s">
        <v>436</v>
      </c>
      <c r="B96" s="266" t="s">
        <v>415</v>
      </c>
      <c r="C96" s="327" t="s">
        <v>416</v>
      </c>
      <c r="D96" s="264" t="s">
        <v>79</v>
      </c>
      <c r="E96" s="264" t="s">
        <v>79</v>
      </c>
      <c r="F96" s="265">
        <v>50000</v>
      </c>
    </row>
    <row r="97" spans="1:6" s="13" customFormat="1" ht="12.75">
      <c r="A97" s="266"/>
      <c r="B97" s="266"/>
      <c r="C97" s="263"/>
      <c r="D97" s="264"/>
      <c r="E97" s="264"/>
      <c r="F97" s="265"/>
    </row>
    <row r="98" spans="1:6" s="13" customFormat="1" ht="25.5">
      <c r="A98" s="266" t="s">
        <v>438</v>
      </c>
      <c r="B98" s="266" t="s">
        <v>418</v>
      </c>
      <c r="C98" s="263" t="s">
        <v>403</v>
      </c>
      <c r="D98" s="263">
        <f>F96</f>
        <v>50000</v>
      </c>
      <c r="E98" s="303" t="s">
        <v>403</v>
      </c>
      <c r="F98" s="265"/>
    </row>
    <row r="99" spans="1:6" s="13" customFormat="1" ht="12.75">
      <c r="A99" s="266"/>
      <c r="B99" s="266"/>
      <c r="C99" s="263"/>
      <c r="D99" s="264"/>
      <c r="E99" s="303"/>
      <c r="F99" s="265"/>
    </row>
    <row r="100" spans="1:6" s="13" customFormat="1" ht="25.5">
      <c r="A100" s="266" t="s">
        <v>441</v>
      </c>
      <c r="B100" s="266" t="s">
        <v>420</v>
      </c>
      <c r="C100" s="295" t="s">
        <v>416</v>
      </c>
      <c r="D100" s="264" t="s">
        <v>79</v>
      </c>
      <c r="E100" s="264" t="s">
        <v>79</v>
      </c>
      <c r="F100" s="306">
        <v>50000</v>
      </c>
    </row>
    <row r="101" spans="1:6" s="13" customFormat="1" ht="12.75">
      <c r="A101" s="266"/>
      <c r="B101" s="266"/>
      <c r="C101" s="263"/>
      <c r="D101" s="264"/>
      <c r="E101" s="303"/>
      <c r="F101" s="265"/>
    </row>
    <row r="102" spans="1:6" s="13" customFormat="1" ht="25.5">
      <c r="A102" s="266" t="s">
        <v>443</v>
      </c>
      <c r="B102" s="266" t="s">
        <v>422</v>
      </c>
      <c r="C102" s="263" t="s">
        <v>403</v>
      </c>
      <c r="D102" s="265">
        <f>F100</f>
        <v>50000</v>
      </c>
      <c r="E102" s="303" t="s">
        <v>403</v>
      </c>
      <c r="F102" s="265"/>
    </row>
    <row r="103" spans="1:6" s="13" customFormat="1" ht="12.75">
      <c r="A103" s="266"/>
      <c r="B103" s="266"/>
      <c r="C103" s="263"/>
      <c r="D103" s="264"/>
      <c r="E103" s="303"/>
      <c r="F103" s="265"/>
    </row>
    <row r="104" spans="1:8" s="13" customFormat="1" ht="25.5">
      <c r="A104" s="266" t="s">
        <v>447</v>
      </c>
      <c r="B104" s="266" t="s">
        <v>424</v>
      </c>
      <c r="C104" s="295" t="s">
        <v>416</v>
      </c>
      <c r="D104" s="264"/>
      <c r="E104" s="303"/>
      <c r="F104" s="265">
        <v>40000</v>
      </c>
      <c r="H104" s="76"/>
    </row>
    <row r="105" spans="1:6" s="13" customFormat="1" ht="12.75">
      <c r="A105" s="266"/>
      <c r="B105" s="266"/>
      <c r="C105" s="295"/>
      <c r="D105" s="264"/>
      <c r="E105" s="303"/>
      <c r="F105" s="265"/>
    </row>
    <row r="106" spans="1:8" s="13" customFormat="1" ht="25.5">
      <c r="A106" s="266" t="s">
        <v>450</v>
      </c>
      <c r="B106" s="266" t="s">
        <v>426</v>
      </c>
      <c r="C106" s="263" t="s">
        <v>403</v>
      </c>
      <c r="D106" s="304">
        <f>F104</f>
        <v>40000</v>
      </c>
      <c r="E106" s="303" t="s">
        <v>403</v>
      </c>
      <c r="F106" s="265"/>
      <c r="G106" s="19"/>
      <c r="H106" s="76"/>
    </row>
    <row r="107" spans="1:7" s="13" customFormat="1" ht="12.75">
      <c r="A107" s="266"/>
      <c r="B107" s="266"/>
      <c r="C107" s="263"/>
      <c r="D107" s="265"/>
      <c r="E107" s="264"/>
      <c r="F107" s="265"/>
      <c r="G107" s="15"/>
    </row>
    <row r="108" spans="1:7" s="13" customFormat="1" ht="12.75">
      <c r="A108" s="266" t="s">
        <v>453</v>
      </c>
      <c r="B108" s="266" t="s">
        <v>428</v>
      </c>
      <c r="C108" s="295" t="s">
        <v>416</v>
      </c>
      <c r="D108" s="264" t="s">
        <v>79</v>
      </c>
      <c r="E108" s="264" t="s">
        <v>79</v>
      </c>
      <c r="F108" s="265">
        <v>10000</v>
      </c>
      <c r="G108" s="19"/>
    </row>
    <row r="109" spans="1:7" s="13" customFormat="1" ht="12.75">
      <c r="A109" s="266"/>
      <c r="B109" s="266"/>
      <c r="C109" s="266"/>
      <c r="D109" s="266"/>
      <c r="E109" s="266"/>
      <c r="F109" s="267"/>
      <c r="G109" s="15"/>
    </row>
    <row r="110" spans="1:8" s="13" customFormat="1" ht="25.5">
      <c r="A110" s="266" t="s">
        <v>456</v>
      </c>
      <c r="B110" s="266" t="s">
        <v>430</v>
      </c>
      <c r="C110" s="263" t="s">
        <v>403</v>
      </c>
      <c r="D110" s="304">
        <f>F108</f>
        <v>10000</v>
      </c>
      <c r="E110" s="303" t="s">
        <v>403</v>
      </c>
      <c r="F110" s="265"/>
      <c r="G110" s="19"/>
      <c r="H110" s="76"/>
    </row>
    <row r="111" spans="1:7" s="13" customFormat="1" ht="12.75">
      <c r="A111" s="266"/>
      <c r="B111" s="266"/>
      <c r="C111" s="263"/>
      <c r="D111" s="265"/>
      <c r="E111" s="303"/>
      <c r="F111" s="265"/>
      <c r="G111" s="15"/>
    </row>
    <row r="112" spans="1:8" s="13" customFormat="1" ht="25.5">
      <c r="A112" s="266" t="s">
        <v>459</v>
      </c>
      <c r="B112" s="266" t="s">
        <v>432</v>
      </c>
      <c r="C112" s="327" t="s">
        <v>416</v>
      </c>
      <c r="D112" s="264" t="s">
        <v>79</v>
      </c>
      <c r="E112" s="264" t="s">
        <v>79</v>
      </c>
      <c r="F112" s="330">
        <v>150000</v>
      </c>
      <c r="G112" s="19"/>
      <c r="H112" s="76"/>
    </row>
    <row r="113" spans="1:7" s="13" customFormat="1" ht="12.75">
      <c r="A113" s="266"/>
      <c r="B113" s="266"/>
      <c r="C113" s="263"/>
      <c r="D113" s="264"/>
      <c r="E113" s="264"/>
      <c r="F113" s="265"/>
      <c r="G113" s="15"/>
    </row>
    <row r="114" spans="1:8" s="13" customFormat="1" ht="25.5">
      <c r="A114" s="266" t="s">
        <v>462</v>
      </c>
      <c r="B114" s="266" t="s">
        <v>434</v>
      </c>
      <c r="C114" s="263" t="s">
        <v>403</v>
      </c>
      <c r="D114" s="263">
        <f>F112</f>
        <v>150000</v>
      </c>
      <c r="E114" s="303" t="s">
        <v>403</v>
      </c>
      <c r="F114" s="265"/>
      <c r="G114" s="19"/>
      <c r="H114" s="76"/>
    </row>
    <row r="115" spans="1:7" s="13" customFormat="1" ht="12.75">
      <c r="A115" s="266"/>
      <c r="B115" s="266"/>
      <c r="C115" s="263"/>
      <c r="D115" s="263"/>
      <c r="E115" s="264"/>
      <c r="F115" s="265"/>
      <c r="G115" s="15"/>
    </row>
    <row r="116" spans="1:8" s="13" customFormat="1" ht="12.75">
      <c r="A116" s="266" t="s">
        <v>478</v>
      </c>
      <c r="B116" s="262" t="s">
        <v>435</v>
      </c>
      <c r="C116" s="263"/>
      <c r="D116" s="264"/>
      <c r="E116" s="264"/>
      <c r="F116" s="265"/>
      <c r="G116" s="19"/>
      <c r="H116" s="76">
        <f aca="true" t="shared" si="0" ref="H116:H122">(G116*(1+$H$30)^$I$30)</f>
        <v>0</v>
      </c>
    </row>
    <row r="117" spans="1:8" s="13" customFormat="1" ht="10.5" customHeight="1">
      <c r="A117" s="266"/>
      <c r="B117" s="266"/>
      <c r="C117" s="266"/>
      <c r="D117" s="266"/>
      <c r="E117" s="266"/>
      <c r="F117" s="267"/>
      <c r="G117" s="15"/>
      <c r="H117" s="76"/>
    </row>
    <row r="118" spans="1:8" s="13" customFormat="1" ht="12.75">
      <c r="A118" s="266"/>
      <c r="B118" s="266" t="s">
        <v>437</v>
      </c>
      <c r="C118" s="263"/>
      <c r="D118" s="264"/>
      <c r="E118" s="264"/>
      <c r="F118" s="265"/>
      <c r="G118" s="19"/>
      <c r="H118" s="76">
        <f t="shared" si="0"/>
        <v>0</v>
      </c>
    </row>
    <row r="119" spans="1:8" s="13" customFormat="1" ht="12.75">
      <c r="A119" s="266"/>
      <c r="B119" s="266"/>
      <c r="C119" s="266"/>
      <c r="D119" s="266"/>
      <c r="E119" s="266"/>
      <c r="F119" s="267"/>
      <c r="G119" s="15"/>
      <c r="H119" s="76"/>
    </row>
    <row r="120" spans="1:8" s="13" customFormat="1" ht="12.75">
      <c r="A120" s="266" t="s">
        <v>414</v>
      </c>
      <c r="B120" s="266" t="s">
        <v>439</v>
      </c>
      <c r="C120" s="263" t="s">
        <v>440</v>
      </c>
      <c r="D120" s="263">
        <v>100</v>
      </c>
      <c r="E120" s="270"/>
      <c r="F120" s="265"/>
      <c r="G120" s="19"/>
      <c r="H120" s="76"/>
    </row>
    <row r="121" spans="1:8" s="13" customFormat="1" ht="12.75">
      <c r="A121" s="266"/>
      <c r="B121" s="266"/>
      <c r="C121" s="266"/>
      <c r="D121" s="263"/>
      <c r="E121" s="266"/>
      <c r="F121" s="267"/>
      <c r="G121" s="15"/>
      <c r="H121" s="76"/>
    </row>
    <row r="122" spans="1:8" s="13" customFormat="1" ht="12.75">
      <c r="A122" s="266" t="s">
        <v>417</v>
      </c>
      <c r="B122" s="266" t="s">
        <v>442</v>
      </c>
      <c r="C122" s="263" t="s">
        <v>440</v>
      </c>
      <c r="D122" s="263">
        <v>320</v>
      </c>
      <c r="E122" s="270"/>
      <c r="F122" s="265"/>
      <c r="G122" s="19"/>
      <c r="H122" s="76">
        <f t="shared" si="0"/>
        <v>0</v>
      </c>
    </row>
    <row r="123" spans="1:6" s="13" customFormat="1" ht="12.75">
      <c r="A123" s="266"/>
      <c r="B123" s="266"/>
      <c r="C123" s="266"/>
      <c r="D123" s="263"/>
      <c r="E123" s="266"/>
      <c r="F123" s="267"/>
    </row>
    <row r="124" spans="1:6" s="13" customFormat="1" ht="12.75">
      <c r="A124" s="266" t="s">
        <v>419</v>
      </c>
      <c r="B124" s="266" t="s">
        <v>444</v>
      </c>
      <c r="C124" s="263" t="s">
        <v>440</v>
      </c>
      <c r="D124" s="263">
        <v>400</v>
      </c>
      <c r="E124" s="270"/>
      <c r="F124" s="265"/>
    </row>
    <row r="125" spans="1:6" s="13" customFormat="1" ht="12.75">
      <c r="A125" s="266"/>
      <c r="B125" s="266"/>
      <c r="C125" s="266"/>
      <c r="D125" s="266"/>
      <c r="E125" s="266"/>
      <c r="F125" s="267"/>
    </row>
    <row r="126" spans="1:6" s="13" customFormat="1" ht="38.25">
      <c r="A126" s="266"/>
      <c r="B126" s="266" t="s">
        <v>445</v>
      </c>
      <c r="C126" s="263"/>
      <c r="D126" s="264"/>
      <c r="E126" s="264"/>
      <c r="F126" s="265"/>
    </row>
    <row r="127" spans="1:6" s="13" customFormat="1" ht="12.75">
      <c r="A127" s="266"/>
      <c r="B127" s="266"/>
      <c r="C127" s="266"/>
      <c r="D127" s="266"/>
      <c r="E127" s="266"/>
      <c r="F127" s="267"/>
    </row>
    <row r="128" spans="1:6" s="13" customFormat="1" ht="12.75">
      <c r="A128" s="266"/>
      <c r="B128" s="266" t="s">
        <v>446</v>
      </c>
      <c r="C128" s="263"/>
      <c r="D128" s="264"/>
      <c r="E128" s="264"/>
      <c r="F128" s="265"/>
    </row>
    <row r="129" spans="1:6" s="13" customFormat="1" ht="12.75">
      <c r="A129" s="266" t="s">
        <v>421</v>
      </c>
      <c r="B129" s="266" t="s">
        <v>448</v>
      </c>
      <c r="C129" s="263" t="s">
        <v>440</v>
      </c>
      <c r="D129" s="263">
        <v>20</v>
      </c>
      <c r="E129" s="270"/>
      <c r="F129" s="265"/>
    </row>
    <row r="130" spans="1:6" s="13" customFormat="1" ht="12.75">
      <c r="A130" s="266"/>
      <c r="B130" s="266"/>
      <c r="C130" s="266"/>
      <c r="D130" s="263"/>
      <c r="E130" s="266"/>
      <c r="F130" s="267"/>
    </row>
    <row r="131" spans="1:6" s="13" customFormat="1" ht="12.75">
      <c r="A131" s="266"/>
      <c r="B131" s="266" t="s">
        <v>449</v>
      </c>
      <c r="C131" s="263"/>
      <c r="D131" s="263"/>
      <c r="E131" s="264"/>
      <c r="F131" s="265"/>
    </row>
    <row r="132" spans="1:6" s="13" customFormat="1" ht="38.25">
      <c r="A132" s="266" t="s">
        <v>423</v>
      </c>
      <c r="B132" s="266" t="s">
        <v>451</v>
      </c>
      <c r="C132" s="263" t="s">
        <v>440</v>
      </c>
      <c r="D132" s="263">
        <v>20</v>
      </c>
      <c r="E132" s="269"/>
      <c r="F132" s="265"/>
    </row>
    <row r="133" spans="1:6" s="13" customFormat="1" ht="12.75">
      <c r="A133" s="266"/>
      <c r="B133" s="266"/>
      <c r="C133" s="266"/>
      <c r="D133" s="266"/>
      <c r="E133" s="266"/>
      <c r="F133" s="267"/>
    </row>
    <row r="134" spans="1:6" s="13" customFormat="1" ht="12.75">
      <c r="A134" s="266"/>
      <c r="B134" s="266" t="s">
        <v>452</v>
      </c>
      <c r="C134" s="263"/>
      <c r="D134" s="264"/>
      <c r="E134" s="264"/>
      <c r="F134" s="265"/>
    </row>
    <row r="135" spans="1:6" s="13" customFormat="1" ht="12.75">
      <c r="A135" s="272"/>
      <c r="B135" s="272"/>
      <c r="C135" s="272"/>
      <c r="D135" s="272"/>
      <c r="E135" s="272"/>
      <c r="F135" s="273"/>
    </row>
    <row r="136" spans="1:6" s="216" customFormat="1" ht="12.75">
      <c r="A136" s="317" t="s">
        <v>58</v>
      </c>
      <c r="B136" s="318"/>
      <c r="C136" s="318"/>
      <c r="D136" s="318"/>
      <c r="E136" s="318"/>
      <c r="F136" s="319"/>
    </row>
    <row r="137" spans="1:6" s="13" customFormat="1" ht="12.75">
      <c r="A137" s="280"/>
      <c r="B137" s="281"/>
      <c r="C137" s="281"/>
      <c r="D137" s="281"/>
      <c r="E137" s="281"/>
      <c r="F137" s="283"/>
    </row>
    <row r="138" spans="1:7" s="13" customFormat="1" ht="12.75">
      <c r="A138" s="284"/>
      <c r="B138" s="249"/>
      <c r="C138" s="249"/>
      <c r="D138" s="249"/>
      <c r="E138" s="249"/>
      <c r="F138" s="249"/>
      <c r="G138" s="285"/>
    </row>
    <row r="139" spans="1:6" s="214" customFormat="1" ht="12.75">
      <c r="A139" s="249"/>
      <c r="B139" s="249"/>
      <c r="C139" s="249"/>
      <c r="D139" s="249"/>
      <c r="E139" s="249"/>
      <c r="F139" s="250" t="s">
        <v>475</v>
      </c>
    </row>
    <row r="140" spans="1:7" s="5" customFormat="1" ht="6">
      <c r="A140" s="251"/>
      <c r="B140" s="252"/>
      <c r="C140" s="252"/>
      <c r="D140" s="252"/>
      <c r="E140" s="252"/>
      <c r="F140" s="252"/>
      <c r="G140" s="253"/>
    </row>
    <row r="141" spans="1:6" ht="12.75">
      <c r="A141" s="254"/>
      <c r="B141" s="254"/>
      <c r="C141" s="254"/>
      <c r="D141" s="254"/>
      <c r="E141" s="254"/>
      <c r="F141" s="255"/>
    </row>
    <row r="142" spans="1:6" ht="12.75">
      <c r="A142" s="256" t="s">
        <v>0</v>
      </c>
      <c r="B142" s="256" t="s">
        <v>1</v>
      </c>
      <c r="C142" s="256" t="s">
        <v>2</v>
      </c>
      <c r="D142" s="256" t="s">
        <v>3</v>
      </c>
      <c r="E142" s="256" t="s">
        <v>4</v>
      </c>
      <c r="F142" s="257" t="s">
        <v>5</v>
      </c>
    </row>
    <row r="143" spans="1:6" ht="12.75">
      <c r="A143" s="322" t="s">
        <v>6</v>
      </c>
      <c r="B143" s="322"/>
      <c r="C143" s="322"/>
      <c r="D143" s="322"/>
      <c r="E143" s="322"/>
      <c r="F143" s="257" t="s">
        <v>7</v>
      </c>
    </row>
    <row r="144" spans="1:6" s="3" customFormat="1" ht="6">
      <c r="A144" s="320"/>
      <c r="B144" s="288"/>
      <c r="C144" s="288"/>
      <c r="D144" s="288"/>
      <c r="E144" s="321"/>
      <c r="F144" s="276"/>
    </row>
    <row r="145" spans="1:6" s="5" customFormat="1" ht="12.75">
      <c r="A145" s="277" t="s">
        <v>59</v>
      </c>
      <c r="B145" s="278"/>
      <c r="C145" s="278"/>
      <c r="D145" s="278"/>
      <c r="E145" s="279"/>
      <c r="F145" s="315"/>
    </row>
    <row r="146" spans="1:6" s="5" customFormat="1" ht="6">
      <c r="A146" s="280"/>
      <c r="B146" s="281"/>
      <c r="C146" s="281"/>
      <c r="D146" s="281"/>
      <c r="E146" s="282"/>
      <c r="F146" s="283"/>
    </row>
    <row r="147" spans="1:6" s="5" customFormat="1" ht="6">
      <c r="A147" s="260"/>
      <c r="B147" s="260"/>
      <c r="C147" s="260"/>
      <c r="D147" s="260"/>
      <c r="E147" s="260"/>
      <c r="F147" s="261"/>
    </row>
    <row r="148" spans="1:6" s="5" customFormat="1" ht="38.25">
      <c r="A148" s="266" t="s">
        <v>425</v>
      </c>
      <c r="B148" s="266" t="s">
        <v>454</v>
      </c>
      <c r="C148" s="263" t="s">
        <v>440</v>
      </c>
      <c r="D148" s="263">
        <v>20</v>
      </c>
      <c r="E148" s="269"/>
      <c r="F148" s="265"/>
    </row>
    <row r="149" spans="1:6" s="13" customFormat="1" ht="12.75">
      <c r="A149" s="266"/>
      <c r="B149" s="266" t="s">
        <v>455</v>
      </c>
      <c r="C149" s="263"/>
      <c r="D149" s="263"/>
      <c r="E149" s="264"/>
      <c r="F149" s="265"/>
    </row>
    <row r="150" spans="1:6" s="13" customFormat="1" ht="12.75">
      <c r="A150" s="266"/>
      <c r="B150" s="266"/>
      <c r="C150" s="266"/>
      <c r="D150" s="263"/>
      <c r="E150" s="266"/>
      <c r="F150" s="267"/>
    </row>
    <row r="151" spans="1:10" s="13" customFormat="1" ht="12.75">
      <c r="A151" s="266" t="s">
        <v>427</v>
      </c>
      <c r="B151" s="266" t="s">
        <v>457</v>
      </c>
      <c r="C151" s="263" t="s">
        <v>440</v>
      </c>
      <c r="D151" s="263">
        <v>20</v>
      </c>
      <c r="E151" s="269"/>
      <c r="F151" s="265"/>
      <c r="G151" s="323"/>
      <c r="H151" s="45"/>
      <c r="I151" s="45"/>
      <c r="J151" s="45"/>
    </row>
    <row r="152" spans="1:10" s="13" customFormat="1" ht="12.75">
      <c r="A152" s="266"/>
      <c r="B152" s="266" t="s">
        <v>458</v>
      </c>
      <c r="C152" s="263"/>
      <c r="D152" s="263"/>
      <c r="E152" s="264"/>
      <c r="F152" s="265"/>
      <c r="G152" s="324"/>
      <c r="H152" s="325"/>
      <c r="I152" s="45"/>
      <c r="J152" s="45"/>
    </row>
    <row r="153" spans="1:10" s="13" customFormat="1" ht="12.75">
      <c r="A153" s="266"/>
      <c r="B153" s="266"/>
      <c r="C153" s="266"/>
      <c r="D153" s="263"/>
      <c r="E153" s="266"/>
      <c r="F153" s="267"/>
      <c r="G153" s="65"/>
      <c r="H153" s="325"/>
      <c r="I153" s="45"/>
      <c r="J153" s="45"/>
    </row>
    <row r="154" spans="1:10" s="13" customFormat="1" ht="25.5">
      <c r="A154" s="266" t="s">
        <v>429</v>
      </c>
      <c r="B154" s="266" t="s">
        <v>460</v>
      </c>
      <c r="C154" s="263" t="s">
        <v>440</v>
      </c>
      <c r="D154" s="263">
        <v>20</v>
      </c>
      <c r="E154" s="269"/>
      <c r="F154" s="265"/>
      <c r="G154" s="324"/>
      <c r="H154" s="325"/>
      <c r="I154" s="45"/>
      <c r="J154" s="45"/>
    </row>
    <row r="155" spans="1:10" s="13" customFormat="1" ht="38.25">
      <c r="A155" s="266"/>
      <c r="B155" s="266" t="s">
        <v>461</v>
      </c>
      <c r="C155" s="263"/>
      <c r="D155" s="263"/>
      <c r="E155" s="264"/>
      <c r="F155" s="265"/>
      <c r="G155" s="324"/>
      <c r="H155" s="325"/>
      <c r="I155" s="45"/>
      <c r="J155" s="45"/>
    </row>
    <row r="156" spans="1:10" s="13" customFormat="1" ht="12.75">
      <c r="A156" s="266"/>
      <c r="B156" s="266"/>
      <c r="C156" s="266"/>
      <c r="D156" s="263"/>
      <c r="E156" s="266"/>
      <c r="F156" s="267"/>
      <c r="G156" s="65"/>
      <c r="H156" s="325"/>
      <c r="I156" s="53"/>
      <c r="J156" s="53"/>
    </row>
    <row r="157" spans="1:10" s="13" customFormat="1" ht="25.5">
      <c r="A157" s="266" t="s">
        <v>431</v>
      </c>
      <c r="B157" s="266" t="s">
        <v>463</v>
      </c>
      <c r="C157" s="263" t="s">
        <v>440</v>
      </c>
      <c r="D157" s="263">
        <v>20</v>
      </c>
      <c r="E157" s="269"/>
      <c r="F157" s="265"/>
      <c r="G157" s="324"/>
      <c r="H157" s="325"/>
      <c r="I157" s="53"/>
      <c r="J157" s="53"/>
    </row>
    <row r="158" spans="1:10" s="13" customFormat="1" ht="12.75">
      <c r="A158" s="266"/>
      <c r="B158" s="266"/>
      <c r="C158" s="266"/>
      <c r="D158" s="263"/>
      <c r="E158" s="266"/>
      <c r="F158" s="267"/>
      <c r="G158" s="65"/>
      <c r="H158" s="325"/>
      <c r="I158" s="53"/>
      <c r="J158" s="53"/>
    </row>
    <row r="159" spans="1:10" s="13" customFormat="1" ht="38.25">
      <c r="A159" s="266" t="s">
        <v>433</v>
      </c>
      <c r="B159" s="266" t="s">
        <v>464</v>
      </c>
      <c r="C159" s="263" t="s">
        <v>440</v>
      </c>
      <c r="D159" s="263">
        <v>20</v>
      </c>
      <c r="E159" s="269"/>
      <c r="F159" s="265"/>
      <c r="G159" s="324"/>
      <c r="H159" s="325"/>
      <c r="I159" s="53"/>
      <c r="J159" s="53"/>
    </row>
    <row r="160" spans="1:10" s="13" customFormat="1" ht="12.75">
      <c r="A160" s="266"/>
      <c r="B160" s="266"/>
      <c r="C160" s="266"/>
      <c r="D160" s="263"/>
      <c r="E160" s="266"/>
      <c r="F160" s="267"/>
      <c r="G160" s="324"/>
      <c r="H160" s="325"/>
      <c r="I160" s="53"/>
      <c r="J160" s="53"/>
    </row>
    <row r="161" spans="1:10" s="13" customFormat="1" ht="12.75">
      <c r="A161" s="266">
        <v>1.5</v>
      </c>
      <c r="B161" s="262" t="s">
        <v>465</v>
      </c>
      <c r="C161" s="263"/>
      <c r="D161" s="263"/>
      <c r="E161" s="264"/>
      <c r="F161" s="265"/>
      <c r="G161" s="65"/>
      <c r="H161" s="325"/>
      <c r="I161" s="53"/>
      <c r="J161" s="53"/>
    </row>
    <row r="162" spans="1:10" s="13" customFormat="1" ht="12.75">
      <c r="A162" s="266"/>
      <c r="B162" s="266"/>
      <c r="C162" s="266"/>
      <c r="D162" s="263"/>
      <c r="E162" s="266"/>
      <c r="F162" s="267"/>
      <c r="G162" s="324"/>
      <c r="H162" s="325"/>
      <c r="I162" s="53"/>
      <c r="J162" s="53"/>
    </row>
    <row r="163" spans="1:10" s="13" customFormat="1" ht="25.5">
      <c r="A163" s="266" t="s">
        <v>466</v>
      </c>
      <c r="B163" s="266" t="s">
        <v>467</v>
      </c>
      <c r="C163" s="263" t="s">
        <v>78</v>
      </c>
      <c r="D163" s="263">
        <v>1</v>
      </c>
      <c r="E163" s="269"/>
      <c r="F163" s="265"/>
      <c r="G163" s="65"/>
      <c r="H163" s="325"/>
      <c r="I163" s="53"/>
      <c r="J163" s="53"/>
    </row>
    <row r="164" spans="1:10" s="13" customFormat="1" ht="12.75">
      <c r="A164" s="266"/>
      <c r="B164" s="266"/>
      <c r="C164" s="266"/>
      <c r="D164" s="263"/>
      <c r="E164" s="266"/>
      <c r="F164" s="267"/>
      <c r="G164" s="324"/>
      <c r="H164" s="325"/>
      <c r="I164" s="53"/>
      <c r="J164" s="53"/>
    </row>
    <row r="165" spans="1:10" s="13" customFormat="1" ht="12.75">
      <c r="A165" s="266" t="s">
        <v>468</v>
      </c>
      <c r="B165" s="266" t="s">
        <v>469</v>
      </c>
      <c r="C165" s="263"/>
      <c r="D165" s="263"/>
      <c r="E165" s="264"/>
      <c r="F165" s="265"/>
      <c r="G165" s="65"/>
      <c r="H165" s="325"/>
      <c r="I165" s="53"/>
      <c r="J165" s="53"/>
    </row>
    <row r="166" spans="1:10" s="13" customFormat="1" ht="12.75">
      <c r="A166" s="266"/>
      <c r="B166" s="266"/>
      <c r="C166" s="266"/>
      <c r="D166" s="263"/>
      <c r="E166" s="266"/>
      <c r="F166" s="267"/>
      <c r="G166" s="324"/>
      <c r="H166" s="325"/>
      <c r="I166" s="53"/>
      <c r="J166" s="53"/>
    </row>
    <row r="167" spans="1:10" s="13" customFormat="1" ht="25.5">
      <c r="A167" s="266" t="s">
        <v>470</v>
      </c>
      <c r="B167" s="266" t="s">
        <v>471</v>
      </c>
      <c r="C167" s="263" t="s">
        <v>43</v>
      </c>
      <c r="D167" s="263">
        <v>100</v>
      </c>
      <c r="E167" s="269"/>
      <c r="F167" s="265"/>
      <c r="G167" s="65"/>
      <c r="H167" s="325"/>
      <c r="I167" s="53"/>
      <c r="J167" s="53"/>
    </row>
    <row r="168" spans="1:10" s="13" customFormat="1" ht="12.75">
      <c r="A168" s="266"/>
      <c r="B168" s="266"/>
      <c r="C168" s="266"/>
      <c r="D168" s="263"/>
      <c r="E168" s="266"/>
      <c r="F168" s="267"/>
      <c r="G168" s="324"/>
      <c r="H168" s="325"/>
      <c r="I168" s="53"/>
      <c r="J168" s="53"/>
    </row>
    <row r="169" spans="1:10" s="13" customFormat="1" ht="12.75">
      <c r="A169" s="266"/>
      <c r="B169" s="266"/>
      <c r="C169" s="263"/>
      <c r="D169" s="263"/>
      <c r="E169" s="264"/>
      <c r="F169" s="265"/>
      <c r="G169" s="65"/>
      <c r="H169" s="325"/>
      <c r="I169" s="326"/>
      <c r="J169" s="53"/>
    </row>
    <row r="170" spans="1:10" s="13" customFormat="1" ht="38.25">
      <c r="A170" s="266" t="s">
        <v>472</v>
      </c>
      <c r="B170" s="305" t="s">
        <v>473</v>
      </c>
      <c r="C170" s="327" t="s">
        <v>410</v>
      </c>
      <c r="D170" s="296">
        <v>1</v>
      </c>
      <c r="E170" s="307"/>
      <c r="F170" s="306"/>
      <c r="G170" s="324"/>
      <c r="H170" s="325"/>
      <c r="I170" s="326"/>
      <c r="J170" s="53"/>
    </row>
    <row r="171" spans="1:8" s="13" customFormat="1" ht="12.75">
      <c r="A171" s="272"/>
      <c r="B171" s="272"/>
      <c r="C171" s="272"/>
      <c r="D171" s="272"/>
      <c r="E171" s="272"/>
      <c r="F171" s="273"/>
      <c r="G171" s="19">
        <v>5.5</v>
      </c>
      <c r="H171" s="76">
        <f>(G171*(1+$H$30)^$I$30)</f>
        <v>7.714034518850001</v>
      </c>
    </row>
    <row r="172" spans="1:8" s="13" customFormat="1" ht="12.75">
      <c r="A172" s="274"/>
      <c r="B172" s="275"/>
      <c r="C172" s="275"/>
      <c r="D172" s="275"/>
      <c r="E172" s="275"/>
      <c r="F172" s="276"/>
      <c r="H172" s="76">
        <f>(G172*(1+$H$30)^$I$30)</f>
        <v>0</v>
      </c>
    </row>
    <row r="173" spans="1:6" s="216" customFormat="1" ht="12.75">
      <c r="A173" s="308" t="s">
        <v>16</v>
      </c>
      <c r="B173" s="309"/>
      <c r="C173" s="309"/>
      <c r="D173" s="309"/>
      <c r="E173" s="309"/>
      <c r="F173" s="316"/>
    </row>
    <row r="174" spans="1:6" s="13" customFormat="1" ht="12.75">
      <c r="A174" s="280"/>
      <c r="B174" s="281"/>
      <c r="C174" s="281"/>
      <c r="D174" s="281"/>
      <c r="E174" s="281"/>
      <c r="F174" s="283"/>
    </row>
    <row r="175" spans="1:6" s="13" customFormat="1" ht="12.75">
      <c r="A175" s="328"/>
      <c r="B175" s="328"/>
      <c r="C175" s="328"/>
      <c r="D175" s="328"/>
      <c r="E175" s="328"/>
      <c r="F175" s="329"/>
    </row>
    <row r="176" spans="1:6" s="13" customFormat="1" ht="12.75">
      <c r="A176" s="328"/>
      <c r="B176" s="328"/>
      <c r="C176" s="328"/>
      <c r="D176" s="328"/>
      <c r="E176" s="328"/>
      <c r="F176" s="329"/>
    </row>
    <row r="177" spans="1:7" s="13" customFormat="1" ht="12.75">
      <c r="A177" s="4"/>
      <c r="B177" s="3"/>
      <c r="C177" s="3"/>
      <c r="D177" s="21"/>
      <c r="E177" s="96"/>
      <c r="F177" s="95" t="s">
        <v>476</v>
      </c>
      <c r="G177" s="3"/>
    </row>
    <row r="178" spans="1:7" s="13" customFormat="1" ht="12.75">
      <c r="A178" s="6"/>
      <c r="B178" s="6"/>
      <c r="C178" s="6"/>
      <c r="D178" s="6"/>
      <c r="E178" s="98"/>
      <c r="F178" s="99"/>
      <c r="G178" s="5"/>
    </row>
    <row r="179" spans="1:7" s="13" customFormat="1" ht="12.75">
      <c r="A179" s="8" t="s">
        <v>0</v>
      </c>
      <c r="B179" s="8" t="s">
        <v>1</v>
      </c>
      <c r="C179" s="8" t="s">
        <v>2</v>
      </c>
      <c r="D179" s="8" t="s">
        <v>3</v>
      </c>
      <c r="E179" s="100" t="s">
        <v>4</v>
      </c>
      <c r="F179" s="101" t="s">
        <v>5</v>
      </c>
      <c r="G179" s="5"/>
    </row>
    <row r="180" spans="1:7" s="13" customFormat="1" ht="12.75">
      <c r="A180" s="8" t="s">
        <v>6</v>
      </c>
      <c r="B180" s="8"/>
      <c r="C180" s="8"/>
      <c r="D180" s="8"/>
      <c r="E180" s="100"/>
      <c r="F180" s="101" t="s">
        <v>7</v>
      </c>
      <c r="G180" s="5"/>
    </row>
    <row r="181" spans="1:7" s="13" customFormat="1" ht="12.75">
      <c r="A181" s="9"/>
      <c r="B181" s="9"/>
      <c r="C181" s="9"/>
      <c r="D181" s="9"/>
      <c r="E181" s="102"/>
      <c r="F181" s="103"/>
      <c r="G181" s="5"/>
    </row>
    <row r="182" spans="1:7" s="13" customFormat="1" ht="12.75">
      <c r="A182" s="10"/>
      <c r="B182" s="10"/>
      <c r="C182" s="10"/>
      <c r="D182" s="43"/>
      <c r="E182" s="104"/>
      <c r="F182" s="105"/>
      <c r="G182" s="11"/>
    </row>
    <row r="183" spans="1:6" s="13" customFormat="1" ht="12.75">
      <c r="A183" s="15"/>
      <c r="B183" s="35" t="s">
        <v>9</v>
      </c>
      <c r="C183" s="18"/>
      <c r="D183" s="18"/>
      <c r="E183" s="106"/>
      <c r="F183" s="106"/>
    </row>
    <row r="184" spans="1:6" s="13" customFormat="1" ht="12.75">
      <c r="A184" s="15"/>
      <c r="B184" s="15"/>
      <c r="C184" s="15"/>
      <c r="D184" s="18"/>
      <c r="E184" s="107"/>
      <c r="F184" s="106"/>
    </row>
    <row r="185" spans="1:6" s="13" customFormat="1" ht="12.75">
      <c r="A185" s="15">
        <v>2.1</v>
      </c>
      <c r="B185" s="15" t="s">
        <v>10</v>
      </c>
      <c r="C185" s="18"/>
      <c r="D185" s="18"/>
      <c r="E185" s="106"/>
      <c r="F185" s="106"/>
    </row>
    <row r="186" spans="1:6" s="13" customFormat="1" ht="12.75">
      <c r="A186" s="15"/>
      <c r="B186" s="15"/>
      <c r="C186" s="15"/>
      <c r="D186" s="18"/>
      <c r="E186" s="107"/>
      <c r="F186" s="106"/>
    </row>
    <row r="187" spans="1:6" s="13" customFormat="1" ht="12.75">
      <c r="A187" s="15" t="s">
        <v>11</v>
      </c>
      <c r="B187" s="15" t="s">
        <v>12</v>
      </c>
      <c r="C187" s="18" t="s">
        <v>13</v>
      </c>
      <c r="D187" s="18">
        <v>2</v>
      </c>
      <c r="E187" s="106"/>
      <c r="F187" s="106"/>
    </row>
    <row r="188" spans="1:6" s="13" customFormat="1" ht="12.75">
      <c r="A188" s="15"/>
      <c r="B188" s="15"/>
      <c r="C188" s="15"/>
      <c r="D188" s="18"/>
      <c r="E188" s="107"/>
      <c r="F188" s="106"/>
    </row>
    <row r="189" spans="1:6" s="13" customFormat="1" ht="25.5">
      <c r="A189" s="15" t="s">
        <v>14</v>
      </c>
      <c r="B189" s="15" t="s">
        <v>15</v>
      </c>
      <c r="C189" s="18" t="s">
        <v>13</v>
      </c>
      <c r="D189" s="18">
        <v>0.05</v>
      </c>
      <c r="E189" s="106"/>
      <c r="F189" s="106"/>
    </row>
    <row r="190" spans="1:6" s="13" customFormat="1" ht="12.75">
      <c r="A190" s="15"/>
      <c r="B190" s="15"/>
      <c r="C190" s="15"/>
      <c r="D190" s="18"/>
      <c r="E190" s="107"/>
      <c r="F190" s="106"/>
    </row>
    <row r="191" spans="1:18" s="13" customFormat="1" ht="12.75">
      <c r="A191" s="15"/>
      <c r="B191" s="15"/>
      <c r="C191" s="15"/>
      <c r="D191" s="18"/>
      <c r="E191" s="107"/>
      <c r="F191" s="106"/>
      <c r="H191" s="32"/>
      <c r="I191" s="53"/>
      <c r="J191" s="49"/>
      <c r="K191" s="46"/>
      <c r="L191" s="46"/>
      <c r="M191" s="46"/>
      <c r="N191" s="46"/>
      <c r="O191" s="49"/>
      <c r="P191" s="45"/>
      <c r="Q191" s="45"/>
      <c r="R191" s="45"/>
    </row>
    <row r="192" spans="1:18" s="13" customFormat="1" ht="12.75">
      <c r="A192" s="15"/>
      <c r="B192" s="15"/>
      <c r="C192" s="15"/>
      <c r="D192" s="18"/>
      <c r="E192" s="107"/>
      <c r="F192" s="106"/>
      <c r="H192" s="19"/>
      <c r="I192" s="53"/>
      <c r="J192" s="49"/>
      <c r="K192" s="46"/>
      <c r="L192" s="46"/>
      <c r="M192" s="46"/>
      <c r="N192" s="52"/>
      <c r="O192" s="49"/>
      <c r="P192" s="45"/>
      <c r="Q192" s="45"/>
      <c r="R192" s="45"/>
    </row>
    <row r="193" spans="1:18" s="13" customFormat="1" ht="12.75">
      <c r="A193" s="15"/>
      <c r="B193" s="15"/>
      <c r="C193" s="15"/>
      <c r="D193" s="18"/>
      <c r="E193" s="107"/>
      <c r="F193" s="106"/>
      <c r="H193" s="19"/>
      <c r="I193" s="53"/>
      <c r="J193" s="49"/>
      <c r="K193" s="46"/>
      <c r="L193" s="46"/>
      <c r="M193" s="46"/>
      <c r="N193" s="46"/>
      <c r="O193" s="49"/>
      <c r="P193" s="45"/>
      <c r="Q193" s="45"/>
      <c r="R193" s="45"/>
    </row>
    <row r="194" spans="1:18" s="13" customFormat="1" ht="12.75">
      <c r="A194" s="15"/>
      <c r="B194" s="15"/>
      <c r="C194" s="15"/>
      <c r="D194" s="18"/>
      <c r="E194" s="107"/>
      <c r="F194" s="106"/>
      <c r="H194" s="19"/>
      <c r="I194" s="54"/>
      <c r="J194" s="49"/>
      <c r="K194" s="50"/>
      <c r="L194" s="50"/>
      <c r="M194" s="46"/>
      <c r="N194" s="46"/>
      <c r="O194" s="49"/>
      <c r="P194" s="45"/>
      <c r="Q194" s="45"/>
      <c r="R194" s="45"/>
    </row>
    <row r="195" spans="1:18" s="13" customFormat="1" ht="12.75">
      <c r="A195" s="15"/>
      <c r="B195" s="15"/>
      <c r="C195" s="15"/>
      <c r="D195" s="18"/>
      <c r="E195" s="107"/>
      <c r="F195" s="106"/>
      <c r="H195" s="19">
        <v>200</v>
      </c>
      <c r="I195" s="76">
        <f>(H195*(1+$H$30)^$I$30)</f>
        <v>280.51034614</v>
      </c>
      <c r="J195" s="49"/>
      <c r="K195" s="50"/>
      <c r="L195" s="50"/>
      <c r="M195" s="46"/>
      <c r="N195" s="46"/>
      <c r="O195" s="49"/>
      <c r="P195" s="45"/>
      <c r="Q195" s="45"/>
      <c r="R195" s="45"/>
    </row>
    <row r="196" spans="1:18" s="13" customFormat="1" ht="12.75">
      <c r="A196" s="15"/>
      <c r="B196" s="15"/>
      <c r="C196" s="15"/>
      <c r="D196" s="18"/>
      <c r="E196" s="107"/>
      <c r="F196" s="106"/>
      <c r="H196" s="19"/>
      <c r="I196" s="76">
        <f>(H196*(1+$H$30)^$I$30)</f>
        <v>0</v>
      </c>
      <c r="J196" s="49"/>
      <c r="K196" s="50"/>
      <c r="L196" s="50"/>
      <c r="M196" s="46"/>
      <c r="N196" s="46"/>
      <c r="O196" s="49"/>
      <c r="P196" s="45"/>
      <c r="Q196" s="45"/>
      <c r="R196" s="45"/>
    </row>
    <row r="197" spans="1:18" s="13" customFormat="1" ht="12.75">
      <c r="A197" s="15"/>
      <c r="B197" s="15"/>
      <c r="C197" s="15"/>
      <c r="D197" s="18"/>
      <c r="E197" s="107"/>
      <c r="F197" s="106"/>
      <c r="H197" s="73">
        <v>300</v>
      </c>
      <c r="I197" s="76">
        <f>(H197*(1+$H$30)^$I$30)</f>
        <v>420.76551921000004</v>
      </c>
      <c r="J197" s="49"/>
      <c r="K197" s="46"/>
      <c r="L197" s="46"/>
      <c r="M197" s="46"/>
      <c r="N197" s="46"/>
      <c r="O197" s="49"/>
      <c r="P197" s="45"/>
      <c r="Q197" s="45"/>
      <c r="R197" s="45"/>
    </row>
    <row r="198" spans="1:18" s="13" customFormat="1" ht="12.75">
      <c r="A198" s="15"/>
      <c r="B198" s="15"/>
      <c r="C198" s="15"/>
      <c r="D198" s="18"/>
      <c r="E198" s="107"/>
      <c r="F198" s="106"/>
      <c r="H198" s="15"/>
      <c r="I198" s="54"/>
      <c r="J198" s="49"/>
      <c r="K198" s="46"/>
      <c r="L198" s="46"/>
      <c r="M198" s="46"/>
      <c r="N198" s="46"/>
      <c r="O198" s="49"/>
      <c r="P198" s="45"/>
      <c r="Q198" s="45"/>
      <c r="R198" s="45"/>
    </row>
    <row r="199" spans="1:18" s="13" customFormat="1" ht="12.75">
      <c r="A199" s="15"/>
      <c r="B199" s="15"/>
      <c r="C199" s="15"/>
      <c r="D199" s="18"/>
      <c r="E199" s="107"/>
      <c r="F199" s="106"/>
      <c r="H199" s="19"/>
      <c r="I199" s="54"/>
      <c r="J199" s="49"/>
      <c r="K199" s="46"/>
      <c r="L199" s="46"/>
      <c r="M199" s="46"/>
      <c r="N199" s="46"/>
      <c r="O199" s="49"/>
      <c r="P199" s="45"/>
      <c r="Q199" s="45"/>
      <c r="R199" s="45"/>
    </row>
    <row r="200" spans="1:18" s="13" customFormat="1" ht="12.75">
      <c r="A200" s="15"/>
      <c r="B200" s="15"/>
      <c r="C200" s="15"/>
      <c r="D200" s="18"/>
      <c r="E200" s="107"/>
      <c r="F200" s="106"/>
      <c r="H200" s="15"/>
      <c r="I200" s="54"/>
      <c r="J200" s="49"/>
      <c r="K200" s="46"/>
      <c r="L200" s="46"/>
      <c r="M200" s="46"/>
      <c r="N200" s="52"/>
      <c r="O200" s="55"/>
      <c r="P200" s="45"/>
      <c r="Q200" s="45"/>
      <c r="R200" s="45"/>
    </row>
    <row r="201" spans="1:18" s="13" customFormat="1" ht="12.75">
      <c r="A201" s="15"/>
      <c r="B201" s="15"/>
      <c r="C201" s="15"/>
      <c r="D201" s="18"/>
      <c r="E201" s="107"/>
      <c r="F201" s="106"/>
      <c r="H201" s="19"/>
      <c r="I201" s="54"/>
      <c r="J201" s="49"/>
      <c r="K201" s="46"/>
      <c r="L201" s="46"/>
      <c r="M201" s="46"/>
      <c r="N201" s="52"/>
      <c r="O201" s="55"/>
      <c r="P201" s="45"/>
      <c r="Q201" s="45"/>
      <c r="R201" s="45"/>
    </row>
    <row r="202" spans="1:18" s="13" customFormat="1" ht="12.75">
      <c r="A202" s="20"/>
      <c r="B202" s="20"/>
      <c r="C202" s="20"/>
      <c r="D202" s="40"/>
      <c r="E202" s="108"/>
      <c r="F202" s="109"/>
      <c r="G202" s="11"/>
      <c r="H202" s="15"/>
      <c r="I202" s="54"/>
      <c r="J202" s="49"/>
      <c r="K202" s="46"/>
      <c r="L202" s="46"/>
      <c r="M202" s="46"/>
      <c r="N202" s="52"/>
      <c r="O202" s="55"/>
      <c r="P202" s="45"/>
      <c r="Q202" s="45"/>
      <c r="R202" s="45"/>
    </row>
    <row r="203" spans="1:18" s="13" customFormat="1" ht="12.75">
      <c r="A203" s="23"/>
      <c r="B203" s="22"/>
      <c r="C203" s="22"/>
      <c r="D203" s="22"/>
      <c r="E203" s="110"/>
      <c r="F203" s="111"/>
      <c r="G203" s="5"/>
      <c r="H203" s="19"/>
      <c r="I203" s="54"/>
      <c r="J203" s="49"/>
      <c r="K203" s="46"/>
      <c r="L203" s="46"/>
      <c r="M203" s="46"/>
      <c r="N203" s="52"/>
      <c r="O203" s="55"/>
      <c r="P203" s="45"/>
      <c r="Q203" s="45"/>
      <c r="R203" s="45"/>
    </row>
    <row r="204" spans="1:18" s="13" customFormat="1" ht="12.75">
      <c r="A204" s="212" t="s">
        <v>16</v>
      </c>
      <c r="B204" s="26"/>
      <c r="C204" s="26"/>
      <c r="D204" s="7"/>
      <c r="E204" s="213"/>
      <c r="F204" s="101"/>
      <c r="G204" s="214"/>
      <c r="H204" s="15"/>
      <c r="I204" s="54"/>
      <c r="J204" s="49"/>
      <c r="K204" s="50"/>
      <c r="L204" s="46"/>
      <c r="M204" s="46"/>
      <c r="N204" s="46"/>
      <c r="O204" s="49"/>
      <c r="P204" s="45"/>
      <c r="Q204" s="45"/>
      <c r="R204" s="45"/>
    </row>
    <row r="205" spans="1:18" s="13" customFormat="1" ht="12.75">
      <c r="A205" s="25"/>
      <c r="B205" s="24"/>
      <c r="C205" s="24"/>
      <c r="D205" s="24"/>
      <c r="E205" s="112"/>
      <c r="F205" s="113"/>
      <c r="G205" s="5"/>
      <c r="H205" s="15"/>
      <c r="I205" s="54"/>
      <c r="J205" s="49"/>
      <c r="K205" s="46"/>
      <c r="L205" s="46"/>
      <c r="M205" s="46"/>
      <c r="N205" s="52"/>
      <c r="O205" s="55"/>
      <c r="P205" s="45"/>
      <c r="Q205" s="45"/>
      <c r="R205" s="45"/>
    </row>
    <row r="206" spans="1:18" s="13" customFormat="1" ht="12.75">
      <c r="A206" s="12"/>
      <c r="B206" s="1"/>
      <c r="C206" s="1"/>
      <c r="D206" s="16"/>
      <c r="E206" s="94"/>
      <c r="F206" s="95"/>
      <c r="G206" s="1"/>
      <c r="H206" s="15"/>
      <c r="I206" s="54"/>
      <c r="J206" s="49"/>
      <c r="K206" s="46"/>
      <c r="L206" s="46"/>
      <c r="M206" s="46"/>
      <c r="N206" s="46"/>
      <c r="O206" s="49"/>
      <c r="P206" s="45"/>
      <c r="Q206" s="45"/>
      <c r="R206" s="45"/>
    </row>
    <row r="207" spans="1:18" s="13" customFormat="1" ht="12.75">
      <c r="A207" s="1"/>
      <c r="B207" s="1"/>
      <c r="C207" s="16"/>
      <c r="D207" s="16"/>
      <c r="E207" s="94"/>
      <c r="F207" s="95"/>
      <c r="G207" s="1"/>
      <c r="H207" s="19">
        <v>900</v>
      </c>
      <c r="I207" s="76">
        <f>(H207*(1+$H$30)^$I$30)</f>
        <v>1262.29655763</v>
      </c>
      <c r="J207" s="49"/>
      <c r="K207" s="46"/>
      <c r="L207" s="46"/>
      <c r="M207" s="46"/>
      <c r="N207" s="46"/>
      <c r="O207" s="49"/>
      <c r="P207" s="45"/>
      <c r="Q207" s="45"/>
      <c r="R207" s="45"/>
    </row>
    <row r="208" spans="1:18" s="13" customFormat="1" ht="12.75">
      <c r="A208" s="2"/>
      <c r="B208" s="1"/>
      <c r="C208" s="1"/>
      <c r="D208" s="16"/>
      <c r="E208" s="94"/>
      <c r="F208" s="95"/>
      <c r="G208" s="1"/>
      <c r="H208" s="19"/>
      <c r="I208" s="54"/>
      <c r="J208" s="49"/>
      <c r="K208" s="46"/>
      <c r="L208" s="46"/>
      <c r="M208" s="46"/>
      <c r="N208" s="46"/>
      <c r="O208" s="49"/>
      <c r="P208" s="45"/>
      <c r="Q208" s="45"/>
      <c r="R208" s="45"/>
    </row>
    <row r="209" spans="1:18" s="13" customFormat="1" ht="12.75">
      <c r="A209" s="1"/>
      <c r="B209" s="1"/>
      <c r="C209" s="1"/>
      <c r="D209" s="16"/>
      <c r="E209" s="94"/>
      <c r="F209" s="95" t="s">
        <v>273</v>
      </c>
      <c r="G209" s="1"/>
      <c r="H209" s="19">
        <v>1300</v>
      </c>
      <c r="I209" s="76">
        <f>(H209*(1+$H$30)^$I$30)</f>
        <v>1823.3172499100003</v>
      </c>
      <c r="J209" s="49"/>
      <c r="K209" s="46"/>
      <c r="L209" s="46"/>
      <c r="M209" s="46"/>
      <c r="N209" s="52"/>
      <c r="O209" s="55"/>
      <c r="P209" s="45"/>
      <c r="Q209" s="45"/>
      <c r="R209" s="45"/>
    </row>
    <row r="210" spans="1:18" s="13" customFormat="1" ht="12.75">
      <c r="A210" s="6"/>
      <c r="B210" s="6"/>
      <c r="C210" s="6"/>
      <c r="D210" s="6"/>
      <c r="E210" s="98"/>
      <c r="F210" s="99"/>
      <c r="G210" s="5"/>
      <c r="H210" s="19"/>
      <c r="I210" s="54"/>
      <c r="J210" s="49"/>
      <c r="K210" s="46"/>
      <c r="L210" s="46"/>
      <c r="M210" s="46"/>
      <c r="N210" s="52"/>
      <c r="O210" s="55"/>
      <c r="P210" s="45"/>
      <c r="Q210" s="45"/>
      <c r="R210" s="45"/>
    </row>
    <row r="211" spans="1:18" s="13" customFormat="1" ht="12.75">
      <c r="A211" s="8" t="s">
        <v>0</v>
      </c>
      <c r="B211" s="8" t="s">
        <v>1</v>
      </c>
      <c r="C211" s="8" t="s">
        <v>2</v>
      </c>
      <c r="D211" s="8" t="s">
        <v>3</v>
      </c>
      <c r="E211" s="100" t="s">
        <v>4</v>
      </c>
      <c r="F211" s="101" t="s">
        <v>5</v>
      </c>
      <c r="G211" s="5"/>
      <c r="H211" s="19">
        <v>2500</v>
      </c>
      <c r="I211" s="76">
        <f>(H211*(1+$H$30)^$I$30)</f>
        <v>3506.3793267500005</v>
      </c>
      <c r="J211" s="49"/>
      <c r="K211" s="46"/>
      <c r="L211" s="46"/>
      <c r="M211" s="46"/>
      <c r="N211" s="46"/>
      <c r="O211" s="49"/>
      <c r="P211" s="45"/>
      <c r="Q211" s="45"/>
      <c r="R211" s="45"/>
    </row>
    <row r="212" spans="1:18" s="13" customFormat="1" ht="12.75">
      <c r="A212" s="8" t="s">
        <v>6</v>
      </c>
      <c r="B212" s="8"/>
      <c r="C212" s="8"/>
      <c r="D212" s="8"/>
      <c r="E212" s="100"/>
      <c r="F212" s="101" t="s">
        <v>7</v>
      </c>
      <c r="G212" s="5"/>
      <c r="H212" s="15"/>
      <c r="I212" s="53"/>
      <c r="J212" s="49"/>
      <c r="K212" s="46"/>
      <c r="L212" s="46"/>
      <c r="M212" s="46"/>
      <c r="N212" s="46"/>
      <c r="O212" s="49"/>
      <c r="P212" s="45"/>
      <c r="Q212" s="45"/>
      <c r="R212" s="45"/>
    </row>
    <row r="213" spans="1:18" s="13" customFormat="1" ht="12.75">
      <c r="A213" s="9"/>
      <c r="B213" s="9"/>
      <c r="C213" s="9"/>
      <c r="D213" s="9"/>
      <c r="E213" s="102"/>
      <c r="F213" s="103"/>
      <c r="G213" s="5"/>
      <c r="H213" s="15"/>
      <c r="I213" s="53"/>
      <c r="J213" s="49"/>
      <c r="K213" s="46"/>
      <c r="L213" s="46"/>
      <c r="M213" s="46"/>
      <c r="N213" s="46"/>
      <c r="O213" s="49"/>
      <c r="P213" s="45"/>
      <c r="Q213" s="45"/>
      <c r="R213" s="45"/>
    </row>
    <row r="214" spans="1:18" s="13" customFormat="1" ht="12.75">
      <c r="A214" s="10"/>
      <c r="B214" s="10"/>
      <c r="C214" s="10"/>
      <c r="D214" s="43"/>
      <c r="E214" s="104"/>
      <c r="F214" s="105"/>
      <c r="G214" s="11"/>
      <c r="H214" s="15"/>
      <c r="I214" s="56"/>
      <c r="J214" s="49"/>
      <c r="K214" s="46"/>
      <c r="L214" s="46"/>
      <c r="M214" s="46"/>
      <c r="N214" s="52"/>
      <c r="O214" s="55"/>
      <c r="P214" s="45"/>
      <c r="Q214" s="45"/>
      <c r="R214" s="45"/>
    </row>
    <row r="215" spans="1:18" s="13" customFormat="1" ht="25.5">
      <c r="A215" s="15"/>
      <c r="B215" s="35" t="s">
        <v>258</v>
      </c>
      <c r="C215" s="18"/>
      <c r="D215" s="18"/>
      <c r="E215" s="106"/>
      <c r="F215" s="106"/>
      <c r="H215" s="19"/>
      <c r="I215" s="56"/>
      <c r="J215" s="49"/>
      <c r="K215" s="46"/>
      <c r="L215" s="46"/>
      <c r="M215" s="46"/>
      <c r="N215" s="46"/>
      <c r="O215" s="49"/>
      <c r="P215" s="45"/>
      <c r="Q215" s="45"/>
      <c r="R215" s="45"/>
    </row>
    <row r="216" spans="1:18" s="13" customFormat="1" ht="12.75">
      <c r="A216" s="15"/>
      <c r="B216" s="15"/>
      <c r="C216" s="15"/>
      <c r="D216" s="18"/>
      <c r="E216" s="107"/>
      <c r="F216" s="106"/>
      <c r="H216" s="15"/>
      <c r="I216" s="56"/>
      <c r="J216" s="49"/>
      <c r="K216" s="50"/>
      <c r="L216" s="50"/>
      <c r="M216" s="46"/>
      <c r="N216" s="46"/>
      <c r="O216" s="49"/>
      <c r="P216" s="45"/>
      <c r="Q216" s="45"/>
      <c r="R216" s="45"/>
    </row>
    <row r="217" spans="1:18" s="13" customFormat="1" ht="12.75">
      <c r="A217" s="15">
        <v>3.1</v>
      </c>
      <c r="B217" s="15" t="s">
        <v>17</v>
      </c>
      <c r="C217" s="18"/>
      <c r="D217" s="18"/>
      <c r="E217" s="106"/>
      <c r="F217" s="106"/>
      <c r="H217" s="19"/>
      <c r="I217" s="53"/>
      <c r="J217" s="49"/>
      <c r="K217" s="50"/>
      <c r="L217" s="50"/>
      <c r="M217" s="46"/>
      <c r="N217" s="46"/>
      <c r="O217" s="49"/>
      <c r="P217" s="45"/>
      <c r="Q217" s="45"/>
      <c r="R217" s="45"/>
    </row>
    <row r="218" spans="1:18" s="13" customFormat="1" ht="12.75">
      <c r="A218" s="15"/>
      <c r="B218" s="15"/>
      <c r="C218" s="15"/>
      <c r="D218" s="18"/>
      <c r="E218" s="107"/>
      <c r="F218" s="106"/>
      <c r="H218" s="19">
        <v>6000</v>
      </c>
      <c r="I218" s="76">
        <f>(H218*(1+$H$30)^$I$30)</f>
        <v>8415.310384200002</v>
      </c>
      <c r="J218" s="49"/>
      <c r="K218" s="50"/>
      <c r="L218" s="50"/>
      <c r="M218" s="46"/>
      <c r="N218" s="46"/>
      <c r="O218" s="49"/>
      <c r="P218" s="45"/>
      <c r="Q218" s="45"/>
      <c r="R218" s="45"/>
    </row>
    <row r="219" spans="1:18" s="13" customFormat="1" ht="12.75">
      <c r="A219" s="15" t="s">
        <v>18</v>
      </c>
      <c r="B219" s="15" t="s">
        <v>19</v>
      </c>
      <c r="C219" s="18" t="s">
        <v>20</v>
      </c>
      <c r="D219" s="18"/>
      <c r="E219" s="106"/>
      <c r="F219" s="106" t="s">
        <v>152</v>
      </c>
      <c r="H219" s="19"/>
      <c r="I219" s="53"/>
      <c r="J219" s="49"/>
      <c r="K219" s="46"/>
      <c r="L219" s="46"/>
      <c r="M219" s="46"/>
      <c r="N219" s="46"/>
      <c r="O219" s="49"/>
      <c r="P219" s="45"/>
      <c r="Q219" s="45"/>
      <c r="R219" s="45"/>
    </row>
    <row r="220" spans="1:18" s="13" customFormat="1" ht="12.75">
      <c r="A220" s="15"/>
      <c r="B220" s="15"/>
      <c r="C220" s="15"/>
      <c r="D220" s="18"/>
      <c r="E220" s="107"/>
      <c r="F220" s="106"/>
      <c r="H220" s="19">
        <v>6500</v>
      </c>
      <c r="I220" s="76">
        <f>(H220*(1+$H$30)^$I$30)</f>
        <v>9116.58624955</v>
      </c>
      <c r="J220" s="49"/>
      <c r="K220" s="46"/>
      <c r="L220" s="46"/>
      <c r="M220" s="46"/>
      <c r="N220" s="46"/>
      <c r="O220" s="49"/>
      <c r="P220" s="45"/>
      <c r="Q220" s="45"/>
      <c r="R220" s="45"/>
    </row>
    <row r="221" spans="1:18" s="13" customFormat="1" ht="12.75">
      <c r="A221" s="15" t="s">
        <v>21</v>
      </c>
      <c r="B221" s="15" t="s">
        <v>22</v>
      </c>
      <c r="C221" s="18" t="s">
        <v>20</v>
      </c>
      <c r="D221" s="18"/>
      <c r="E221" s="106"/>
      <c r="F221" s="106" t="s">
        <v>152</v>
      </c>
      <c r="H221" s="19"/>
      <c r="I221" s="53"/>
      <c r="J221" s="49"/>
      <c r="K221" s="46"/>
      <c r="L221" s="46"/>
      <c r="M221" s="46"/>
      <c r="N221" s="46"/>
      <c r="O221" s="49"/>
      <c r="P221" s="45"/>
      <c r="Q221" s="45"/>
      <c r="R221" s="45"/>
    </row>
    <row r="222" spans="1:18" s="13" customFormat="1" ht="12.75">
      <c r="A222" s="15"/>
      <c r="B222" s="15"/>
      <c r="C222" s="15"/>
      <c r="D222" s="18"/>
      <c r="E222" s="107"/>
      <c r="F222" s="106"/>
      <c r="H222" s="19"/>
      <c r="I222" s="53"/>
      <c r="J222" s="49"/>
      <c r="K222" s="46"/>
      <c r="L222" s="46"/>
      <c r="M222" s="46"/>
      <c r="N222" s="52"/>
      <c r="O222" s="55"/>
      <c r="P222" s="45"/>
      <c r="Q222" s="45"/>
      <c r="R222" s="45"/>
    </row>
    <row r="223" spans="1:18" s="13" customFormat="1" ht="12.75">
      <c r="A223" s="15"/>
      <c r="B223" s="15"/>
      <c r="C223" s="15"/>
      <c r="D223" s="18"/>
      <c r="E223" s="107"/>
      <c r="F223" s="106"/>
      <c r="H223" s="19"/>
      <c r="I223" s="53"/>
      <c r="J223" s="49"/>
      <c r="K223" s="46"/>
      <c r="L223" s="46"/>
      <c r="M223" s="46"/>
      <c r="N223" s="46"/>
      <c r="O223" s="49"/>
      <c r="P223" s="45"/>
      <c r="Q223" s="45"/>
      <c r="R223" s="45"/>
    </row>
    <row r="224" spans="1:18" s="13" customFormat="1" ht="25.5">
      <c r="A224" s="15" t="s">
        <v>259</v>
      </c>
      <c r="B224" s="15" t="s">
        <v>24</v>
      </c>
      <c r="C224" s="18" t="s">
        <v>107</v>
      </c>
      <c r="D224" s="18">
        <v>2</v>
      </c>
      <c r="E224" s="106"/>
      <c r="F224" s="106"/>
      <c r="H224" s="19"/>
      <c r="I224" s="46"/>
      <c r="J224" s="49"/>
      <c r="K224" s="46"/>
      <c r="L224" s="46"/>
      <c r="M224" s="46"/>
      <c r="N224" s="46"/>
      <c r="O224" s="49"/>
      <c r="P224" s="45"/>
      <c r="Q224" s="45"/>
      <c r="R224" s="45"/>
    </row>
    <row r="225" spans="1:18" s="13" customFormat="1" ht="12.75">
      <c r="A225" s="15"/>
      <c r="B225" s="15"/>
      <c r="C225" s="15"/>
      <c r="D225" s="18"/>
      <c r="E225" s="107"/>
      <c r="F225" s="106"/>
      <c r="H225" s="15"/>
      <c r="I225" s="46"/>
      <c r="J225" s="49"/>
      <c r="K225" s="46"/>
      <c r="L225" s="46"/>
      <c r="M225" s="46"/>
      <c r="N225" s="46"/>
      <c r="O225" s="49"/>
      <c r="P225" s="45"/>
      <c r="Q225" s="45"/>
      <c r="R225" s="45"/>
    </row>
    <row r="226" spans="1:18" s="13" customFormat="1" ht="12.75">
      <c r="A226" s="15"/>
      <c r="B226" s="15" t="s">
        <v>26</v>
      </c>
      <c r="C226" s="18" t="s">
        <v>27</v>
      </c>
      <c r="D226" s="18">
        <v>2000</v>
      </c>
      <c r="E226" s="106"/>
      <c r="F226" s="106"/>
      <c r="H226" s="19"/>
      <c r="I226" s="46"/>
      <c r="J226" s="49"/>
      <c r="K226" s="46"/>
      <c r="L226" s="46"/>
      <c r="M226" s="46"/>
      <c r="N226" s="52"/>
      <c r="O226" s="55"/>
      <c r="P226" s="45"/>
      <c r="Q226" s="45"/>
      <c r="R226" s="45"/>
    </row>
    <row r="227" spans="1:18" s="13" customFormat="1" ht="12.75">
      <c r="A227" s="15"/>
      <c r="B227" s="15"/>
      <c r="C227" s="15"/>
      <c r="D227" s="18"/>
      <c r="E227" s="107"/>
      <c r="F227" s="106"/>
      <c r="H227" s="19"/>
      <c r="I227" s="46"/>
      <c r="J227" s="49"/>
      <c r="K227" s="46"/>
      <c r="L227" s="46"/>
      <c r="M227" s="46"/>
      <c r="N227" s="52"/>
      <c r="O227" s="55"/>
      <c r="P227" s="45"/>
      <c r="Q227" s="45"/>
      <c r="R227" s="45"/>
    </row>
    <row r="228" spans="1:18" s="13" customFormat="1" ht="12.75">
      <c r="A228" s="15"/>
      <c r="B228" s="15" t="s">
        <v>28</v>
      </c>
      <c r="C228" s="18"/>
      <c r="D228" s="18"/>
      <c r="E228" s="106"/>
      <c r="F228" s="106"/>
      <c r="H228" s="15"/>
      <c r="I228" s="46"/>
      <c r="J228" s="49"/>
      <c r="K228" s="46"/>
      <c r="L228" s="46"/>
      <c r="M228" s="46"/>
      <c r="N228" s="52"/>
      <c r="O228" s="55"/>
      <c r="P228" s="45"/>
      <c r="Q228" s="45"/>
      <c r="R228" s="45"/>
    </row>
    <row r="229" spans="1:18" s="13" customFormat="1" ht="12.75">
      <c r="A229" s="15"/>
      <c r="B229" s="15"/>
      <c r="C229" s="74"/>
      <c r="D229" s="77"/>
      <c r="E229" s="114"/>
      <c r="F229" s="106"/>
      <c r="H229" s="15"/>
      <c r="I229" s="46"/>
      <c r="J229" s="49"/>
      <c r="K229" s="46"/>
      <c r="L229" s="46"/>
      <c r="M229" s="46"/>
      <c r="N229" s="46"/>
      <c r="O229" s="49"/>
      <c r="P229" s="45"/>
      <c r="Q229" s="45"/>
      <c r="R229" s="45"/>
    </row>
    <row r="230" spans="1:18" s="13" customFormat="1" ht="12.75">
      <c r="A230" s="15"/>
      <c r="B230" s="15" t="s">
        <v>29</v>
      </c>
      <c r="C230" s="77" t="s">
        <v>30</v>
      </c>
      <c r="D230" s="77">
        <v>8</v>
      </c>
      <c r="E230" s="115"/>
      <c r="F230" s="106"/>
      <c r="H230" s="15"/>
      <c r="I230" s="46"/>
      <c r="J230" s="49"/>
      <c r="K230" s="46"/>
      <c r="L230" s="46"/>
      <c r="M230" s="46"/>
      <c r="N230" s="46"/>
      <c r="O230" s="49"/>
      <c r="P230" s="45"/>
      <c r="Q230" s="45"/>
      <c r="R230" s="45"/>
    </row>
    <row r="231" spans="1:18" s="13" customFormat="1" ht="12.75">
      <c r="A231" s="15"/>
      <c r="B231" s="15"/>
      <c r="C231" s="15"/>
      <c r="D231" s="18"/>
      <c r="E231" s="107"/>
      <c r="F231" s="106"/>
      <c r="H231" s="19"/>
      <c r="I231" s="46"/>
      <c r="J231" s="49"/>
      <c r="K231" s="46"/>
      <c r="L231" s="46"/>
      <c r="M231" s="46"/>
      <c r="N231" s="46"/>
      <c r="O231" s="49"/>
      <c r="P231" s="45"/>
      <c r="Q231" s="45"/>
      <c r="R231" s="45"/>
    </row>
    <row r="232" spans="1:18" s="13" customFormat="1" ht="12.75">
      <c r="A232" s="15"/>
      <c r="B232" s="15" t="s">
        <v>31</v>
      </c>
      <c r="C232" s="18" t="s">
        <v>25</v>
      </c>
      <c r="D232" s="18">
        <v>2</v>
      </c>
      <c r="E232" s="106"/>
      <c r="F232" s="106"/>
      <c r="H232" s="15"/>
      <c r="I232" s="46"/>
      <c r="J232" s="49"/>
      <c r="K232" s="46"/>
      <c r="L232" s="46"/>
      <c r="M232" s="46"/>
      <c r="N232" s="46"/>
      <c r="O232" s="49"/>
      <c r="P232" s="45"/>
      <c r="Q232" s="45"/>
      <c r="R232" s="45"/>
    </row>
    <row r="233" spans="1:18" s="13" customFormat="1" ht="12.75">
      <c r="A233" s="15"/>
      <c r="B233" s="15"/>
      <c r="C233" s="15"/>
      <c r="D233" s="18"/>
      <c r="E233" s="107"/>
      <c r="F233" s="106"/>
      <c r="H233" s="19"/>
      <c r="I233" s="46"/>
      <c r="J233" s="49"/>
      <c r="K233" s="46"/>
      <c r="L233" s="46"/>
      <c r="M233" s="46"/>
      <c r="N233" s="46"/>
      <c r="O233" s="49"/>
      <c r="P233" s="45"/>
      <c r="Q233" s="45"/>
      <c r="R233" s="45"/>
    </row>
    <row r="234" spans="1:18" s="13" customFormat="1" ht="12.75">
      <c r="A234" s="15"/>
      <c r="B234" s="15" t="s">
        <v>32</v>
      </c>
      <c r="C234" s="18" t="s">
        <v>25</v>
      </c>
      <c r="D234" s="18">
        <v>2</v>
      </c>
      <c r="E234" s="106"/>
      <c r="F234" s="106"/>
      <c r="H234" s="19"/>
      <c r="I234" s="46"/>
      <c r="J234" s="49"/>
      <c r="K234" s="46"/>
      <c r="L234" s="46"/>
      <c r="M234" s="46"/>
      <c r="N234" s="46"/>
      <c r="O234" s="49"/>
      <c r="P234" s="45"/>
      <c r="Q234" s="45"/>
      <c r="R234" s="45"/>
    </row>
    <row r="235" spans="1:18" s="13" customFormat="1" ht="12.75">
      <c r="A235" s="15"/>
      <c r="B235" s="15"/>
      <c r="C235" s="15"/>
      <c r="D235" s="18"/>
      <c r="E235" s="107"/>
      <c r="F235" s="106"/>
      <c r="H235" s="19"/>
      <c r="I235" s="46"/>
      <c r="J235" s="49"/>
      <c r="K235" s="46"/>
      <c r="L235" s="46"/>
      <c r="M235" s="46"/>
      <c r="N235" s="46"/>
      <c r="O235" s="49"/>
      <c r="P235" s="45"/>
      <c r="Q235" s="45"/>
      <c r="R235" s="45"/>
    </row>
    <row r="236" spans="1:18" s="13" customFormat="1" ht="12.75">
      <c r="A236" s="15"/>
      <c r="B236" s="15" t="s">
        <v>33</v>
      </c>
      <c r="C236" s="18" t="s">
        <v>25</v>
      </c>
      <c r="D236" s="18">
        <v>10</v>
      </c>
      <c r="E236" s="106"/>
      <c r="F236" s="106"/>
      <c r="H236" s="19"/>
      <c r="I236" s="46"/>
      <c r="J236" s="57"/>
      <c r="K236" s="50"/>
      <c r="L236" s="50"/>
      <c r="M236" s="50"/>
      <c r="N236" s="50"/>
      <c r="O236" s="57"/>
      <c r="P236" s="45"/>
      <c r="Q236" s="45"/>
      <c r="R236" s="45"/>
    </row>
    <row r="237" spans="1:18" s="13" customFormat="1" ht="12.75">
      <c r="A237" s="15"/>
      <c r="B237" s="15"/>
      <c r="C237" s="15"/>
      <c r="D237" s="18"/>
      <c r="E237" s="107"/>
      <c r="F237" s="106"/>
      <c r="H237" s="19"/>
      <c r="I237" s="46"/>
      <c r="J237" s="57"/>
      <c r="K237" s="50"/>
      <c r="L237" s="50"/>
      <c r="M237" s="50"/>
      <c r="N237" s="50"/>
      <c r="O237" s="57"/>
      <c r="P237" s="45"/>
      <c r="Q237" s="45"/>
      <c r="R237" s="45"/>
    </row>
    <row r="238" spans="1:18" s="13" customFormat="1" ht="12.75">
      <c r="A238" s="15"/>
      <c r="B238" s="15" t="s">
        <v>34</v>
      </c>
      <c r="C238" s="18" t="s">
        <v>25</v>
      </c>
      <c r="D238" s="18">
        <v>10</v>
      </c>
      <c r="E238" s="106"/>
      <c r="F238" s="106"/>
      <c r="H238" s="33"/>
      <c r="I238" s="46"/>
      <c r="J238" s="57"/>
      <c r="K238" s="50"/>
      <c r="L238" s="50"/>
      <c r="M238" s="50"/>
      <c r="N238" s="50"/>
      <c r="O238" s="57"/>
      <c r="P238" s="45"/>
      <c r="Q238" s="45"/>
      <c r="R238" s="45"/>
    </row>
    <row r="239" spans="1:18" s="216" customFormat="1" ht="12.75">
      <c r="A239" s="15"/>
      <c r="B239" s="15"/>
      <c r="C239" s="15"/>
      <c r="D239" s="18"/>
      <c r="E239" s="107"/>
      <c r="F239" s="106"/>
      <c r="G239" s="13"/>
      <c r="H239" s="36"/>
      <c r="I239" s="50"/>
      <c r="J239" s="57"/>
      <c r="K239" s="50"/>
      <c r="L239" s="50"/>
      <c r="M239" s="50"/>
      <c r="N239" s="50"/>
      <c r="O239" s="57"/>
      <c r="P239" s="215"/>
      <c r="Q239" s="215"/>
      <c r="R239" s="215"/>
    </row>
    <row r="240" spans="1:18" s="13" customFormat="1" ht="12.75">
      <c r="A240" s="15"/>
      <c r="B240" s="15" t="s">
        <v>35</v>
      </c>
      <c r="C240" s="18" t="s">
        <v>25</v>
      </c>
      <c r="D240" s="18">
        <v>10</v>
      </c>
      <c r="E240" s="106"/>
      <c r="F240" s="106"/>
      <c r="H240" s="33"/>
      <c r="I240" s="46"/>
      <c r="J240" s="57"/>
      <c r="K240" s="50"/>
      <c r="L240" s="50"/>
      <c r="M240" s="50"/>
      <c r="N240" s="50"/>
      <c r="O240" s="57"/>
      <c r="P240" s="45"/>
      <c r="Q240" s="45"/>
      <c r="R240" s="45"/>
    </row>
    <row r="241" spans="1:18" s="13" customFormat="1" ht="12.75">
      <c r="A241" s="15"/>
      <c r="B241" s="15"/>
      <c r="C241" s="15"/>
      <c r="D241" s="18"/>
      <c r="E241" s="107"/>
      <c r="F241" s="106"/>
      <c r="H241" s="33"/>
      <c r="I241" s="46"/>
      <c r="J241" s="57"/>
      <c r="K241" s="50"/>
      <c r="L241" s="50"/>
      <c r="M241" s="50"/>
      <c r="N241" s="50"/>
      <c r="O241" s="57"/>
      <c r="P241" s="45"/>
      <c r="Q241" s="45"/>
      <c r="R241" s="45"/>
    </row>
    <row r="242" spans="1:18" s="13" customFormat="1" ht="12.75">
      <c r="A242" s="15"/>
      <c r="B242" s="15" t="s">
        <v>36</v>
      </c>
      <c r="C242" s="18" t="s">
        <v>25</v>
      </c>
      <c r="D242" s="18">
        <v>100</v>
      </c>
      <c r="E242" s="106"/>
      <c r="F242" s="106"/>
      <c r="H242" s="33"/>
      <c r="I242" s="46"/>
      <c r="J242" s="57"/>
      <c r="K242" s="50"/>
      <c r="L242" s="50"/>
      <c r="M242" s="50"/>
      <c r="N242" s="50"/>
      <c r="O242" s="57"/>
      <c r="P242" s="45"/>
      <c r="Q242" s="45"/>
      <c r="R242" s="45"/>
    </row>
    <row r="243" spans="1:7" ht="12.75">
      <c r="A243" s="15"/>
      <c r="B243" s="15"/>
      <c r="C243" s="15"/>
      <c r="D243" s="18"/>
      <c r="E243" s="107"/>
      <c r="F243" s="106"/>
      <c r="G243" s="13"/>
    </row>
    <row r="244" spans="1:7" ht="26.25">
      <c r="A244" s="15"/>
      <c r="B244" s="15" t="s">
        <v>37</v>
      </c>
      <c r="C244" s="18" t="s">
        <v>25</v>
      </c>
      <c r="D244" s="18">
        <v>8</v>
      </c>
      <c r="E244" s="106"/>
      <c r="F244" s="106"/>
      <c r="G244" s="13"/>
    </row>
    <row r="245" spans="1:7" s="3" customFormat="1" ht="12.75">
      <c r="A245" s="15"/>
      <c r="B245" s="15"/>
      <c r="C245" s="15"/>
      <c r="D245" s="18"/>
      <c r="E245" s="107"/>
      <c r="F245" s="106"/>
      <c r="G245" s="13"/>
    </row>
    <row r="246" spans="1:18" s="13" customFormat="1" ht="26.25">
      <c r="A246" s="15"/>
      <c r="B246" s="15" t="s">
        <v>38</v>
      </c>
      <c r="C246" s="18"/>
      <c r="D246" s="18"/>
      <c r="E246" s="106"/>
      <c r="F246" s="106"/>
      <c r="H246" s="33"/>
      <c r="I246" s="46"/>
      <c r="J246" s="57"/>
      <c r="K246" s="50"/>
      <c r="L246" s="50"/>
      <c r="M246" s="50"/>
      <c r="N246" s="50"/>
      <c r="O246" s="57"/>
      <c r="P246" s="45"/>
      <c r="Q246" s="45"/>
      <c r="R246" s="45"/>
    </row>
    <row r="247" spans="1:18" s="216" customFormat="1" ht="12.75">
      <c r="A247" s="15"/>
      <c r="B247" s="15"/>
      <c r="C247" s="15"/>
      <c r="D247" s="18"/>
      <c r="E247" s="107"/>
      <c r="F247" s="106"/>
      <c r="G247" s="13"/>
      <c r="H247" s="36"/>
      <c r="I247" s="50"/>
      <c r="J247" s="57"/>
      <c r="K247" s="50"/>
      <c r="L247" s="50"/>
      <c r="M247" s="50"/>
      <c r="N247" s="50"/>
      <c r="O247" s="57"/>
      <c r="P247" s="215"/>
      <c r="Q247" s="215"/>
      <c r="R247" s="215"/>
    </row>
    <row r="248" spans="1:18" s="13" customFormat="1" ht="12.75">
      <c r="A248" s="15"/>
      <c r="B248" s="15" t="s">
        <v>39</v>
      </c>
      <c r="C248" s="18" t="s">
        <v>25</v>
      </c>
      <c r="D248" s="18">
        <v>2</v>
      </c>
      <c r="E248" s="106"/>
      <c r="F248" s="106"/>
      <c r="H248" s="33"/>
      <c r="I248" s="46"/>
      <c r="J248" s="57"/>
      <c r="K248" s="50"/>
      <c r="L248" s="50"/>
      <c r="M248" s="50"/>
      <c r="N248" s="50"/>
      <c r="O248" s="57"/>
      <c r="P248" s="45"/>
      <c r="Q248" s="45"/>
      <c r="R248" s="45"/>
    </row>
    <row r="249" spans="1:18" s="13" customFormat="1" ht="12.75">
      <c r="A249" s="15"/>
      <c r="B249" s="15"/>
      <c r="C249" s="15"/>
      <c r="D249" s="18"/>
      <c r="E249" s="107"/>
      <c r="F249" s="106"/>
      <c r="H249" s="19"/>
      <c r="I249" s="76"/>
      <c r="J249" s="49"/>
      <c r="K249" s="46"/>
      <c r="L249" s="46"/>
      <c r="M249" s="46"/>
      <c r="N249" s="46"/>
      <c r="O249" s="49"/>
      <c r="P249" s="45"/>
      <c r="Q249" s="45"/>
      <c r="R249" s="45"/>
    </row>
    <row r="250" spans="1:18" s="13" customFormat="1" ht="12.75">
      <c r="A250" s="20"/>
      <c r="B250" s="20"/>
      <c r="C250" s="20"/>
      <c r="D250" s="40"/>
      <c r="E250" s="108"/>
      <c r="F250" s="109"/>
      <c r="G250" s="11"/>
      <c r="H250" s="15"/>
      <c r="I250" s="76"/>
      <c r="J250" s="49"/>
      <c r="K250" s="46"/>
      <c r="L250" s="46"/>
      <c r="M250" s="46"/>
      <c r="N250" s="46"/>
      <c r="O250" s="49"/>
      <c r="P250" s="45"/>
      <c r="Q250" s="45"/>
      <c r="R250" s="45"/>
    </row>
    <row r="251" spans="1:18" s="13" customFormat="1" ht="12.75">
      <c r="A251" s="23"/>
      <c r="B251" s="22"/>
      <c r="C251" s="22"/>
      <c r="D251" s="22"/>
      <c r="E251" s="110"/>
      <c r="F251" s="111"/>
      <c r="G251" s="5"/>
      <c r="H251" s="19">
        <v>550</v>
      </c>
      <c r="I251" s="76">
        <f>(H251*(1+$H$30)^$I$30)</f>
        <v>771.4034518850001</v>
      </c>
      <c r="J251" s="49"/>
      <c r="K251" s="46"/>
      <c r="L251" s="46"/>
      <c r="M251" s="46"/>
      <c r="N251" s="52"/>
      <c r="O251" s="49"/>
      <c r="P251" s="45"/>
      <c r="Q251" s="45"/>
      <c r="R251" s="45"/>
    </row>
    <row r="252" spans="1:18" s="13" customFormat="1" ht="12.75">
      <c r="A252" s="212" t="s">
        <v>16</v>
      </c>
      <c r="B252" s="26"/>
      <c r="C252" s="26"/>
      <c r="D252" s="7"/>
      <c r="E252" s="213"/>
      <c r="F252" s="101"/>
      <c r="G252" s="214"/>
      <c r="H252" s="15"/>
      <c r="I252" s="76"/>
      <c r="J252" s="49"/>
      <c r="K252" s="46"/>
      <c r="L252" s="46"/>
      <c r="M252" s="46"/>
      <c r="N252" s="46"/>
      <c r="O252" s="49"/>
      <c r="P252" s="45"/>
      <c r="Q252" s="45"/>
      <c r="R252" s="45"/>
    </row>
    <row r="253" spans="1:18" s="13" customFormat="1" ht="12.75">
      <c r="A253" s="25"/>
      <c r="B253" s="24"/>
      <c r="C253" s="24"/>
      <c r="D253" s="24"/>
      <c r="E253" s="112"/>
      <c r="F253" s="113"/>
      <c r="G253" s="5"/>
      <c r="H253" s="19">
        <v>1000</v>
      </c>
      <c r="I253" s="76">
        <f>(H253*(1+$H$30)^$I$30)</f>
        <v>1402.5517307000002</v>
      </c>
      <c r="J253" s="49"/>
      <c r="K253" s="50"/>
      <c r="L253" s="50"/>
      <c r="M253" s="46"/>
      <c r="N253" s="46"/>
      <c r="O253" s="49"/>
      <c r="P253" s="45"/>
      <c r="Q253" s="45"/>
      <c r="R253" s="45"/>
    </row>
    <row r="254" spans="1:18" s="13" customFormat="1" ht="12.75">
      <c r="A254" s="12"/>
      <c r="B254" s="1"/>
      <c r="C254" s="1"/>
      <c r="D254" s="16"/>
      <c r="E254" s="94"/>
      <c r="F254" s="95"/>
      <c r="G254" s="1"/>
      <c r="H254" s="15"/>
      <c r="I254" s="76"/>
      <c r="J254" s="49"/>
      <c r="K254" s="46"/>
      <c r="L254" s="46"/>
      <c r="M254" s="46"/>
      <c r="N254" s="46"/>
      <c r="O254" s="49"/>
      <c r="P254" s="45"/>
      <c r="Q254" s="45"/>
      <c r="R254" s="45"/>
    </row>
    <row r="255" spans="1:18" s="13" customFormat="1" ht="12.75">
      <c r="A255" s="1"/>
      <c r="B255" s="1"/>
      <c r="C255" s="16"/>
      <c r="D255" s="16"/>
      <c r="E255" s="94"/>
      <c r="F255" s="95"/>
      <c r="G255" s="1"/>
      <c r="H255" s="19">
        <v>65</v>
      </c>
      <c r="I255" s="76">
        <f>(H255*(1+$H$30)^$I$30)</f>
        <v>91.16586249550001</v>
      </c>
      <c r="J255" s="49"/>
      <c r="K255" s="46"/>
      <c r="L255" s="46"/>
      <c r="M255" s="52"/>
      <c r="N255" s="46"/>
      <c r="O255" s="55"/>
      <c r="P255" s="45"/>
      <c r="Q255" s="45"/>
      <c r="R255" s="45"/>
    </row>
    <row r="256" spans="1:18" s="13" customFormat="1" ht="12.75">
      <c r="A256" s="2"/>
      <c r="B256" s="1"/>
      <c r="C256" s="1"/>
      <c r="D256" s="16"/>
      <c r="E256" s="94"/>
      <c r="F256" s="95"/>
      <c r="G256" s="1"/>
      <c r="H256" s="15"/>
      <c r="I256" s="76"/>
      <c r="J256" s="49"/>
      <c r="K256" s="46"/>
      <c r="L256" s="46"/>
      <c r="M256" s="46"/>
      <c r="N256" s="46"/>
      <c r="O256" s="49"/>
      <c r="P256" s="45"/>
      <c r="Q256" s="45"/>
      <c r="R256" s="45"/>
    </row>
    <row r="257" spans="1:18" s="13" customFormat="1" ht="12.75">
      <c r="A257" s="1"/>
      <c r="B257" s="1"/>
      <c r="C257" s="1"/>
      <c r="D257" s="16"/>
      <c r="E257" s="94"/>
      <c r="F257" s="95" t="s">
        <v>260</v>
      </c>
      <c r="G257" s="1"/>
      <c r="H257" s="19">
        <v>1000</v>
      </c>
      <c r="I257" s="76">
        <f>(H257*(1+$H$30)^$I$30)</f>
        <v>1402.5517307000002</v>
      </c>
      <c r="J257" s="49"/>
      <c r="K257" s="46"/>
      <c r="L257" s="46"/>
      <c r="M257" s="52"/>
      <c r="N257" s="46"/>
      <c r="O257" s="55"/>
      <c r="P257" s="45"/>
      <c r="Q257" s="45"/>
      <c r="R257" s="45"/>
    </row>
    <row r="258" spans="1:18" s="13" customFormat="1" ht="12.75">
      <c r="A258" s="6"/>
      <c r="B258" s="6"/>
      <c r="C258" s="6"/>
      <c r="D258" s="6"/>
      <c r="E258" s="98"/>
      <c r="F258" s="99"/>
      <c r="G258" s="5"/>
      <c r="H258" s="19"/>
      <c r="I258" s="76"/>
      <c r="J258" s="49"/>
      <c r="K258" s="46"/>
      <c r="L258" s="46"/>
      <c r="M258" s="46"/>
      <c r="N258" s="46"/>
      <c r="O258" s="49"/>
      <c r="P258" s="45"/>
      <c r="Q258" s="45"/>
      <c r="R258" s="45"/>
    </row>
    <row r="259" spans="1:18" s="13" customFormat="1" ht="12.75">
      <c r="A259" s="8" t="s">
        <v>0</v>
      </c>
      <c r="B259" s="8" t="s">
        <v>1</v>
      </c>
      <c r="C259" s="8" t="s">
        <v>2</v>
      </c>
      <c r="D259" s="8" t="s">
        <v>3</v>
      </c>
      <c r="E259" s="100" t="s">
        <v>4</v>
      </c>
      <c r="F259" s="101" t="s">
        <v>5</v>
      </c>
      <c r="G259" s="5"/>
      <c r="H259" s="15"/>
      <c r="I259" s="76"/>
      <c r="J259" s="49"/>
      <c r="K259" s="46"/>
      <c r="L259" s="46"/>
      <c r="M259" s="52"/>
      <c r="N259" s="46"/>
      <c r="O259" s="55"/>
      <c r="P259" s="45"/>
      <c r="Q259" s="45"/>
      <c r="R259" s="45"/>
    </row>
    <row r="260" spans="1:18" s="13" customFormat="1" ht="12.75">
      <c r="A260" s="8" t="s">
        <v>6</v>
      </c>
      <c r="B260" s="8"/>
      <c r="C260" s="8"/>
      <c r="D260" s="8"/>
      <c r="E260" s="100"/>
      <c r="F260" s="101" t="s">
        <v>7</v>
      </c>
      <c r="G260" s="5"/>
      <c r="H260" s="19">
        <v>1500</v>
      </c>
      <c r="I260" s="76">
        <f>(H260*(1+$H$30)^$I$30)</f>
        <v>2103.8275960500005</v>
      </c>
      <c r="J260" s="49"/>
      <c r="K260" s="46"/>
      <c r="L260" s="46"/>
      <c r="M260" s="46"/>
      <c r="N260" s="46"/>
      <c r="O260" s="55"/>
      <c r="P260" s="45"/>
      <c r="Q260" s="45"/>
      <c r="R260" s="45"/>
    </row>
    <row r="261" spans="1:18" s="13" customFormat="1" ht="12.75">
      <c r="A261" s="9"/>
      <c r="B261" s="9"/>
      <c r="C261" s="9"/>
      <c r="D261" s="9"/>
      <c r="E261" s="102"/>
      <c r="F261" s="103"/>
      <c r="G261" s="5"/>
      <c r="H261" s="15"/>
      <c r="I261" s="76">
        <f>(H261*(1+$H$30)^$I$30)</f>
        <v>0</v>
      </c>
      <c r="J261" s="49"/>
      <c r="K261" s="50"/>
      <c r="L261" s="50"/>
      <c r="M261" s="46"/>
      <c r="N261" s="46"/>
      <c r="O261" s="49"/>
      <c r="P261" s="45"/>
      <c r="Q261" s="45"/>
      <c r="R261" s="45"/>
    </row>
    <row r="262" spans="1:18" s="13" customFormat="1" ht="12.75">
      <c r="A262" s="10"/>
      <c r="B262" s="10"/>
      <c r="C262" s="10"/>
      <c r="D262" s="43"/>
      <c r="E262" s="104"/>
      <c r="F262" s="105"/>
      <c r="G262" s="11"/>
      <c r="H262" s="19">
        <v>250</v>
      </c>
      <c r="I262" s="76">
        <f>(H262*(1+$H$30)^$I$30)</f>
        <v>350.63793267500006</v>
      </c>
      <c r="J262" s="49"/>
      <c r="K262" s="46"/>
      <c r="L262" s="46"/>
      <c r="M262" s="46"/>
      <c r="N262" s="46"/>
      <c r="O262" s="49"/>
      <c r="P262" s="45"/>
      <c r="Q262" s="45"/>
      <c r="R262" s="45"/>
    </row>
    <row r="263" spans="1:18" s="13" customFormat="1" ht="26.25">
      <c r="A263" s="15">
        <v>4</v>
      </c>
      <c r="B263" s="35" t="s">
        <v>260</v>
      </c>
      <c r="C263" s="18"/>
      <c r="D263" s="18"/>
      <c r="E263" s="106"/>
      <c r="F263" s="106"/>
      <c r="H263" s="19"/>
      <c r="I263" s="76"/>
      <c r="J263" s="49"/>
      <c r="K263" s="46"/>
      <c r="L263" s="46"/>
      <c r="M263" s="52"/>
      <c r="N263" s="46"/>
      <c r="O263" s="55"/>
      <c r="P263" s="45"/>
      <c r="Q263" s="45"/>
      <c r="R263" s="45"/>
    </row>
    <row r="264" spans="1:18" s="13" customFormat="1" ht="12.75">
      <c r="A264" s="15"/>
      <c r="B264" s="15"/>
      <c r="C264" s="15"/>
      <c r="D264" s="18"/>
      <c r="E264" s="107"/>
      <c r="F264" s="106"/>
      <c r="H264" s="37" t="s">
        <v>78</v>
      </c>
      <c r="I264" s="76"/>
      <c r="J264" s="49"/>
      <c r="K264" s="46"/>
      <c r="L264" s="46"/>
      <c r="M264" s="46"/>
      <c r="N264" s="46"/>
      <c r="O264" s="49"/>
      <c r="P264" s="45"/>
      <c r="Q264" s="45"/>
      <c r="R264" s="45"/>
    </row>
    <row r="265" spans="1:18" s="13" customFormat="1" ht="12.75">
      <c r="A265" s="15"/>
      <c r="B265" s="15" t="s">
        <v>40</v>
      </c>
      <c r="C265" s="18"/>
      <c r="D265" s="18"/>
      <c r="E265" s="106"/>
      <c r="F265" s="106"/>
      <c r="H265" s="15"/>
      <c r="I265" s="76"/>
      <c r="J265" s="49"/>
      <c r="K265" s="46"/>
      <c r="L265" s="46"/>
      <c r="M265" s="46"/>
      <c r="N265" s="46"/>
      <c r="O265" s="49"/>
      <c r="P265" s="45"/>
      <c r="Q265" s="45"/>
      <c r="R265" s="45"/>
    </row>
    <row r="266" spans="1:18" s="13" customFormat="1" ht="12.75">
      <c r="A266" s="15"/>
      <c r="B266" s="15"/>
      <c r="C266" s="15"/>
      <c r="D266" s="18"/>
      <c r="E266" s="107"/>
      <c r="F266" s="106"/>
      <c r="H266" s="15"/>
      <c r="I266" s="76"/>
      <c r="J266" s="49"/>
      <c r="K266" s="46"/>
      <c r="L266" s="46"/>
      <c r="M266" s="46"/>
      <c r="N266" s="46"/>
      <c r="O266" s="49"/>
      <c r="P266" s="45"/>
      <c r="Q266" s="45"/>
      <c r="R266" s="45"/>
    </row>
    <row r="267" spans="1:18" s="13" customFormat="1" ht="12.75">
      <c r="A267" s="15">
        <v>4.1</v>
      </c>
      <c r="B267" s="15" t="s">
        <v>41</v>
      </c>
      <c r="C267" s="18" t="s">
        <v>20</v>
      </c>
      <c r="D267" s="18">
        <v>5000</v>
      </c>
      <c r="E267" s="106"/>
      <c r="F267" s="106"/>
      <c r="H267" s="15"/>
      <c r="I267" s="76"/>
      <c r="J267" s="49"/>
      <c r="K267" s="46"/>
      <c r="L267" s="46"/>
      <c r="M267" s="46"/>
      <c r="N267" s="46"/>
      <c r="O267" s="49"/>
      <c r="P267" s="45"/>
      <c r="Q267" s="45"/>
      <c r="R267" s="45"/>
    </row>
    <row r="268" spans="1:18" s="13" customFormat="1" ht="12.75">
      <c r="A268" s="15"/>
      <c r="B268" s="15"/>
      <c r="C268" s="15"/>
      <c r="D268" s="18"/>
      <c r="E268" s="107"/>
      <c r="F268" s="106"/>
      <c r="H268" s="70">
        <v>3500</v>
      </c>
      <c r="I268" s="76">
        <f>(H268*(1+$H$30)^$I$30)</f>
        <v>4908.9310574500005</v>
      </c>
      <c r="J268" s="49"/>
      <c r="K268" s="46"/>
      <c r="L268" s="46"/>
      <c r="M268" s="46"/>
      <c r="N268" s="46"/>
      <c r="O268" s="49"/>
      <c r="P268" s="45"/>
      <c r="Q268" s="45"/>
      <c r="R268" s="45"/>
    </row>
    <row r="269" spans="1:18" s="13" customFormat="1" ht="26.25">
      <c r="A269" s="15">
        <v>4.2</v>
      </c>
      <c r="B269" s="15" t="s">
        <v>42</v>
      </c>
      <c r="C269" s="18" t="s">
        <v>25</v>
      </c>
      <c r="D269" s="18"/>
      <c r="E269" s="106"/>
      <c r="F269" s="106" t="s">
        <v>126</v>
      </c>
      <c r="H269" s="45"/>
      <c r="I269" s="45"/>
      <c r="J269" s="49"/>
      <c r="K269" s="46"/>
      <c r="L269" s="46"/>
      <c r="M269" s="46"/>
      <c r="N269" s="46"/>
      <c r="O269" s="49"/>
      <c r="P269" s="45"/>
      <c r="Q269" s="45"/>
      <c r="R269" s="45"/>
    </row>
    <row r="270" spans="1:18" s="13" customFormat="1" ht="12.75">
      <c r="A270" s="15"/>
      <c r="B270" s="15"/>
      <c r="C270" s="15"/>
      <c r="D270" s="18"/>
      <c r="E270" s="107"/>
      <c r="F270" s="106"/>
      <c r="H270" s="45"/>
      <c r="I270" s="45"/>
      <c r="J270" s="49"/>
      <c r="K270" s="46"/>
      <c r="L270" s="46"/>
      <c r="M270" s="46"/>
      <c r="N270" s="46"/>
      <c r="O270" s="49"/>
      <c r="P270" s="45"/>
      <c r="Q270" s="45"/>
      <c r="R270" s="45"/>
    </row>
    <row r="271" spans="1:18" s="216" customFormat="1" ht="26.25">
      <c r="A271" s="15">
        <v>4.3</v>
      </c>
      <c r="B271" s="15" t="s">
        <v>156</v>
      </c>
      <c r="C271" s="18" t="s">
        <v>43</v>
      </c>
      <c r="D271" s="18">
        <v>500</v>
      </c>
      <c r="E271" s="106"/>
      <c r="F271" s="106"/>
      <c r="G271" s="13"/>
      <c r="H271" s="215"/>
      <c r="I271" s="215"/>
      <c r="J271" s="57"/>
      <c r="K271" s="50"/>
      <c r="L271" s="50"/>
      <c r="M271" s="50"/>
      <c r="N271" s="50"/>
      <c r="O271" s="57"/>
      <c r="P271" s="215"/>
      <c r="Q271" s="215"/>
      <c r="R271" s="215"/>
    </row>
    <row r="272" spans="1:7" ht="12.75">
      <c r="A272" s="15"/>
      <c r="B272" s="15"/>
      <c r="C272" s="15"/>
      <c r="D272" s="18"/>
      <c r="E272" s="107"/>
      <c r="F272" s="106"/>
      <c r="G272" s="13"/>
    </row>
    <row r="273" spans="1:7" ht="12.75">
      <c r="A273" s="15"/>
      <c r="B273" s="15" t="s">
        <v>44</v>
      </c>
      <c r="C273" s="18"/>
      <c r="D273" s="18"/>
      <c r="E273" s="106"/>
      <c r="F273" s="106"/>
      <c r="G273" s="13"/>
    </row>
    <row r="274" spans="1:7" ht="12.75">
      <c r="A274" s="15"/>
      <c r="B274" s="15"/>
      <c r="C274" s="15"/>
      <c r="D274" s="18"/>
      <c r="E274" s="107"/>
      <c r="F274" s="106"/>
      <c r="G274" s="13"/>
    </row>
    <row r="275" spans="1:18" ht="26.25">
      <c r="A275" s="15">
        <v>4.4</v>
      </c>
      <c r="B275" s="15" t="s">
        <v>45</v>
      </c>
      <c r="C275" s="18"/>
      <c r="D275" s="18"/>
      <c r="E275" s="106"/>
      <c r="F275" s="106"/>
      <c r="G275" s="13"/>
      <c r="H275" s="66"/>
      <c r="I275" s="46"/>
      <c r="J275" s="33"/>
      <c r="K275" s="50"/>
      <c r="L275" s="46"/>
      <c r="M275" s="46"/>
      <c r="N275" s="46"/>
      <c r="O275" s="49"/>
      <c r="P275" s="58"/>
      <c r="Q275" s="58"/>
      <c r="R275" s="58"/>
    </row>
    <row r="276" spans="1:17" ht="12.75">
      <c r="A276" s="15"/>
      <c r="B276" s="15"/>
      <c r="C276" s="15"/>
      <c r="D276" s="18"/>
      <c r="E276" s="107"/>
      <c r="F276" s="106"/>
      <c r="G276" s="13"/>
      <c r="H276" s="66"/>
      <c r="I276" s="46"/>
      <c r="J276" s="33"/>
      <c r="K276" s="46"/>
      <c r="L276" s="46"/>
      <c r="M276" s="46"/>
      <c r="N276" s="46"/>
      <c r="O276" s="49"/>
      <c r="P276" s="58"/>
      <c r="Q276" s="58"/>
    </row>
    <row r="277" spans="1:17" s="3" customFormat="1" ht="26.25">
      <c r="A277" s="15" t="s">
        <v>261</v>
      </c>
      <c r="B277" s="15" t="s">
        <v>46</v>
      </c>
      <c r="C277" s="18" t="s">
        <v>43</v>
      </c>
      <c r="D277" s="18">
        <v>1500</v>
      </c>
      <c r="E277" s="106"/>
      <c r="F277" s="106"/>
      <c r="G277" s="13"/>
      <c r="H277" s="46"/>
      <c r="I277" s="46"/>
      <c r="J277" s="33"/>
      <c r="K277" s="46"/>
      <c r="L277" s="46"/>
      <c r="M277" s="46"/>
      <c r="N277" s="46"/>
      <c r="O277" s="49"/>
      <c r="P277" s="59"/>
      <c r="Q277" s="59"/>
    </row>
    <row r="278" spans="1:17" s="5" customFormat="1" ht="12.75">
      <c r="A278" s="15"/>
      <c r="B278" s="15"/>
      <c r="C278" s="15"/>
      <c r="D278" s="18"/>
      <c r="E278" s="107"/>
      <c r="F278" s="106"/>
      <c r="G278" s="13"/>
      <c r="H278" s="46"/>
      <c r="I278" s="46"/>
      <c r="J278" s="33"/>
      <c r="K278" s="46"/>
      <c r="L278" s="46"/>
      <c r="M278" s="46"/>
      <c r="N278" s="46"/>
      <c r="O278" s="49"/>
      <c r="P278" s="48"/>
      <c r="Q278" s="48"/>
    </row>
    <row r="279" spans="1:17" s="5" customFormat="1" ht="12.75">
      <c r="A279" s="15"/>
      <c r="B279" s="15" t="s">
        <v>47</v>
      </c>
      <c r="C279" s="18"/>
      <c r="D279" s="18"/>
      <c r="E279" s="106"/>
      <c r="F279" s="106"/>
      <c r="G279" s="13"/>
      <c r="H279" s="46"/>
      <c r="I279" s="46"/>
      <c r="J279" s="33"/>
      <c r="K279" s="46"/>
      <c r="L279" s="46"/>
      <c r="M279" s="46"/>
      <c r="N279" s="46"/>
      <c r="O279" s="49"/>
      <c r="P279" s="48"/>
      <c r="Q279" s="48"/>
    </row>
    <row r="280" spans="1:17" s="5" customFormat="1" ht="12.75">
      <c r="A280" s="15"/>
      <c r="B280" s="15"/>
      <c r="C280" s="15"/>
      <c r="D280" s="18"/>
      <c r="E280" s="107"/>
      <c r="F280" s="106"/>
      <c r="G280" s="13"/>
      <c r="H280" s="46"/>
      <c r="I280" s="46"/>
      <c r="J280" s="61"/>
      <c r="K280" s="50"/>
      <c r="L280" s="50"/>
      <c r="M280" s="50"/>
      <c r="N280" s="50"/>
      <c r="O280" s="57"/>
      <c r="P280" s="48"/>
      <c r="Q280" s="48"/>
    </row>
    <row r="281" spans="1:17" s="5" customFormat="1" ht="12.75">
      <c r="A281" s="15">
        <v>4.5</v>
      </c>
      <c r="B281" s="15" t="s">
        <v>48</v>
      </c>
      <c r="C281" s="18"/>
      <c r="D281" s="18"/>
      <c r="E281" s="106"/>
      <c r="F281" s="106"/>
      <c r="G281" s="13"/>
      <c r="H281" s="46"/>
      <c r="I281" s="46"/>
      <c r="J281" s="33"/>
      <c r="K281" s="50"/>
      <c r="L281" s="50"/>
      <c r="M281" s="50"/>
      <c r="N281" s="50"/>
      <c r="O281" s="57"/>
      <c r="P281" s="48"/>
      <c r="Q281" s="48"/>
    </row>
    <row r="282" spans="1:17" s="11" customFormat="1" ht="12.75">
      <c r="A282" s="15"/>
      <c r="B282" s="15"/>
      <c r="C282" s="15"/>
      <c r="D282" s="18"/>
      <c r="E282" s="107"/>
      <c r="F282" s="106"/>
      <c r="G282" s="13"/>
      <c r="H282" s="46"/>
      <c r="I282" s="46"/>
      <c r="J282" s="33"/>
      <c r="K282" s="50"/>
      <c r="L282" s="50"/>
      <c r="M282" s="50"/>
      <c r="N282" s="50"/>
      <c r="O282" s="57"/>
      <c r="P282" s="51"/>
      <c r="Q282" s="51"/>
    </row>
    <row r="283" spans="1:17" s="13" customFormat="1" ht="26.25">
      <c r="A283" s="15" t="s">
        <v>262</v>
      </c>
      <c r="B283" s="15" t="s">
        <v>46</v>
      </c>
      <c r="C283" s="18" t="s">
        <v>43</v>
      </c>
      <c r="D283" s="18">
        <v>3300</v>
      </c>
      <c r="E283" s="106"/>
      <c r="F283" s="106"/>
      <c r="H283" s="46"/>
      <c r="I283" s="46"/>
      <c r="J283" s="33"/>
      <c r="K283" s="46"/>
      <c r="L283" s="46"/>
      <c r="M283" s="46"/>
      <c r="N283" s="46"/>
      <c r="O283" s="49"/>
      <c r="P283" s="46"/>
      <c r="Q283" s="45"/>
    </row>
    <row r="284" spans="1:17" s="13" customFormat="1" ht="12.75">
      <c r="A284" s="15"/>
      <c r="B284" s="15"/>
      <c r="C284" s="15"/>
      <c r="D284" s="18"/>
      <c r="E284" s="107"/>
      <c r="F284" s="106"/>
      <c r="H284" s="46"/>
      <c r="I284" s="46"/>
      <c r="J284" s="61"/>
      <c r="K284" s="46"/>
      <c r="L284" s="46"/>
      <c r="M284" s="46"/>
      <c r="N284" s="46"/>
      <c r="O284" s="49"/>
      <c r="P284" s="46"/>
      <c r="Q284" s="45"/>
    </row>
    <row r="285" spans="1:17" s="13" customFormat="1" ht="12.75">
      <c r="A285" s="15">
        <v>4.6</v>
      </c>
      <c r="B285" s="15" t="s">
        <v>49</v>
      </c>
      <c r="C285" s="18"/>
      <c r="D285" s="18"/>
      <c r="E285" s="106"/>
      <c r="F285" s="106"/>
      <c r="H285" s="46"/>
      <c r="I285" s="46"/>
      <c r="J285" s="61"/>
      <c r="K285" s="46"/>
      <c r="L285" s="46"/>
      <c r="M285" s="46"/>
      <c r="N285" s="46"/>
      <c r="O285" s="49"/>
      <c r="P285" s="46"/>
      <c r="Q285" s="45"/>
    </row>
    <row r="286" spans="1:17" s="13" customFormat="1" ht="12.75">
      <c r="A286" s="15"/>
      <c r="B286" s="15"/>
      <c r="C286" s="15"/>
      <c r="D286" s="18"/>
      <c r="E286" s="107"/>
      <c r="F286" s="106"/>
      <c r="H286" s="46"/>
      <c r="I286" s="46"/>
      <c r="J286" s="61"/>
      <c r="K286" s="46"/>
      <c r="L286" s="46"/>
      <c r="M286" s="46"/>
      <c r="N286" s="46"/>
      <c r="O286" s="49"/>
      <c r="P286" s="46"/>
      <c r="Q286" s="45"/>
    </row>
    <row r="287" spans="1:17" s="13" customFormat="1" ht="26.25">
      <c r="A287" s="15" t="s">
        <v>263</v>
      </c>
      <c r="B287" s="15" t="s">
        <v>50</v>
      </c>
      <c r="C287" s="18" t="s">
        <v>43</v>
      </c>
      <c r="D287" s="18">
        <v>3300</v>
      </c>
      <c r="E287" s="106"/>
      <c r="F287" s="106"/>
      <c r="H287" s="19">
        <v>2000</v>
      </c>
      <c r="I287" s="76">
        <f>(H287*(1+$H$30)^$I$30)</f>
        <v>2805.1034614000005</v>
      </c>
      <c r="J287" s="33"/>
      <c r="K287" s="46"/>
      <c r="L287" s="46"/>
      <c r="M287" s="46"/>
      <c r="N287" s="46"/>
      <c r="O287" s="49"/>
      <c r="P287" s="46"/>
      <c r="Q287" s="45"/>
    </row>
    <row r="288" spans="1:17" s="13" customFormat="1" ht="12.75">
      <c r="A288" s="15"/>
      <c r="B288" s="15"/>
      <c r="C288" s="15"/>
      <c r="D288" s="18"/>
      <c r="E288" s="107"/>
      <c r="F288" s="106"/>
      <c r="H288" s="15"/>
      <c r="I288" s="46"/>
      <c r="J288" s="46"/>
      <c r="K288" s="46"/>
      <c r="L288" s="46"/>
      <c r="M288" s="46"/>
      <c r="N288" s="46"/>
      <c r="O288" s="49"/>
      <c r="P288" s="46"/>
      <c r="Q288" s="45"/>
    </row>
    <row r="289" spans="1:17" s="13" customFormat="1" ht="26.25">
      <c r="A289" s="15">
        <v>4.7</v>
      </c>
      <c r="B289" s="15" t="s">
        <v>157</v>
      </c>
      <c r="C289" s="18" t="s">
        <v>43</v>
      </c>
      <c r="D289" s="18">
        <v>920</v>
      </c>
      <c r="E289" s="106"/>
      <c r="F289" s="106"/>
      <c r="H289" s="19"/>
      <c r="I289" s="46"/>
      <c r="J289" s="46"/>
      <c r="K289" s="46"/>
      <c r="L289" s="46"/>
      <c r="M289" s="46"/>
      <c r="N289" s="46"/>
      <c r="O289" s="49"/>
      <c r="P289" s="46"/>
      <c r="Q289" s="45"/>
    </row>
    <row r="290" spans="1:17" s="13" customFormat="1" ht="12.75">
      <c r="A290" s="15"/>
      <c r="B290" s="15"/>
      <c r="C290" s="15"/>
      <c r="D290" s="18"/>
      <c r="E290" s="107"/>
      <c r="F290" s="106"/>
      <c r="H290" s="15"/>
      <c r="I290" s="46"/>
      <c r="J290" s="46"/>
      <c r="K290" s="46"/>
      <c r="L290" s="46"/>
      <c r="M290" s="46"/>
      <c r="N290" s="46"/>
      <c r="O290" s="49"/>
      <c r="P290" s="46"/>
      <c r="Q290" s="45"/>
    </row>
    <row r="291" spans="1:17" s="13" customFormat="1" ht="39">
      <c r="A291" s="15">
        <v>4.8</v>
      </c>
      <c r="B291" s="15" t="s">
        <v>51</v>
      </c>
      <c r="C291" s="18"/>
      <c r="D291" s="18"/>
      <c r="E291" s="106"/>
      <c r="F291" s="106"/>
      <c r="H291" s="19">
        <v>225</v>
      </c>
      <c r="I291" s="76">
        <f>(H291*(1+$H$30)^$I$30)</f>
        <v>315.5741394075</v>
      </c>
      <c r="J291" s="46">
        <f>0.3*2228</f>
        <v>668.4</v>
      </c>
      <c r="K291" s="46"/>
      <c r="L291" s="46"/>
      <c r="M291" s="46"/>
      <c r="N291" s="46"/>
      <c r="O291" s="49"/>
      <c r="P291" s="46"/>
      <c r="Q291" s="45"/>
    </row>
    <row r="292" spans="1:17" s="13" customFormat="1" ht="12.75">
      <c r="A292" s="15"/>
      <c r="B292" s="15"/>
      <c r="C292" s="15"/>
      <c r="D292" s="18"/>
      <c r="E292" s="107"/>
      <c r="F292" s="106"/>
      <c r="H292" s="46"/>
      <c r="I292" s="46"/>
      <c r="J292" s="46"/>
      <c r="K292" s="46"/>
      <c r="L292" s="46"/>
      <c r="M292" s="46"/>
      <c r="N292" s="46"/>
      <c r="O292" s="49"/>
      <c r="P292" s="46"/>
      <c r="Q292" s="45"/>
    </row>
    <row r="293" spans="1:17" s="13" customFormat="1" ht="12.75">
      <c r="A293" s="15" t="s">
        <v>264</v>
      </c>
      <c r="B293" s="15" t="s">
        <v>52</v>
      </c>
      <c r="C293" s="18" t="s">
        <v>43</v>
      </c>
      <c r="D293" s="18">
        <v>2000</v>
      </c>
      <c r="E293" s="106"/>
      <c r="F293" s="106"/>
      <c r="H293" s="46"/>
      <c r="I293" s="46"/>
      <c r="J293" s="46"/>
      <c r="K293" s="46"/>
      <c r="L293" s="46"/>
      <c r="M293" s="46"/>
      <c r="N293" s="46"/>
      <c r="O293" s="49"/>
      <c r="P293" s="46"/>
      <c r="Q293" s="45"/>
    </row>
    <row r="294" spans="1:17" s="13" customFormat="1" ht="12.75">
      <c r="A294" s="15"/>
      <c r="B294" s="15"/>
      <c r="C294" s="15"/>
      <c r="D294" s="18"/>
      <c r="E294" s="107"/>
      <c r="F294" s="106"/>
      <c r="H294" s="66"/>
      <c r="I294" s="66"/>
      <c r="J294" s="66"/>
      <c r="K294" s="46"/>
      <c r="L294" s="46"/>
      <c r="M294" s="46"/>
      <c r="N294" s="46"/>
      <c r="O294" s="49"/>
      <c r="P294" s="45"/>
      <c r="Q294" s="45"/>
    </row>
    <row r="295" spans="1:17" s="13" customFormat="1" ht="12.75">
      <c r="A295" s="15" t="s">
        <v>265</v>
      </c>
      <c r="B295" s="15" t="s">
        <v>53</v>
      </c>
      <c r="C295" s="18" t="s">
        <v>43</v>
      </c>
      <c r="D295" s="18">
        <v>500</v>
      </c>
      <c r="E295" s="106"/>
      <c r="F295" s="106"/>
      <c r="H295" s="66"/>
      <c r="I295" s="66"/>
      <c r="J295" s="66"/>
      <c r="K295" s="46"/>
      <c r="L295" s="46"/>
      <c r="M295" s="46"/>
      <c r="N295" s="46"/>
      <c r="O295" s="49"/>
      <c r="P295" s="45"/>
      <c r="Q295" s="45"/>
    </row>
    <row r="296" spans="1:17" s="13" customFormat="1" ht="12.75">
      <c r="A296" s="15"/>
      <c r="B296" s="15"/>
      <c r="C296" s="15"/>
      <c r="D296" s="18"/>
      <c r="E296" s="107"/>
      <c r="F296" s="106"/>
      <c r="H296" s="66"/>
      <c r="I296" s="66"/>
      <c r="J296" s="66"/>
      <c r="K296" s="46"/>
      <c r="L296" s="46"/>
      <c r="M296" s="46"/>
      <c r="N296" s="46"/>
      <c r="O296" s="49"/>
      <c r="P296" s="45"/>
      <c r="Q296" s="45"/>
    </row>
    <row r="297" spans="1:17" s="13" customFormat="1" ht="26.25">
      <c r="A297" s="15" t="s">
        <v>266</v>
      </c>
      <c r="B297" s="15" t="s">
        <v>54</v>
      </c>
      <c r="C297" s="18" t="s">
        <v>43</v>
      </c>
      <c r="D297" s="18">
        <v>200</v>
      </c>
      <c r="E297" s="106"/>
      <c r="F297" s="106" t="s">
        <v>126</v>
      </c>
      <c r="H297" s="46"/>
      <c r="I297" s="46"/>
      <c r="J297" s="46"/>
      <c r="K297" s="46"/>
      <c r="L297" s="46"/>
      <c r="M297" s="46"/>
      <c r="N297" s="46"/>
      <c r="O297" s="49"/>
      <c r="P297" s="45"/>
      <c r="Q297" s="45"/>
    </row>
    <row r="298" spans="1:17" s="13" customFormat="1" ht="12.75">
      <c r="A298" s="15"/>
      <c r="B298" s="15"/>
      <c r="C298" s="15"/>
      <c r="D298" s="18"/>
      <c r="E298" s="107"/>
      <c r="F298" s="106"/>
      <c r="H298" s="46"/>
      <c r="I298" s="46"/>
      <c r="J298" s="46"/>
      <c r="K298" s="46"/>
      <c r="L298" s="46"/>
      <c r="M298" s="46"/>
      <c r="N298" s="46"/>
      <c r="O298" s="49"/>
      <c r="P298" s="45"/>
      <c r="Q298" s="45"/>
    </row>
    <row r="299" spans="1:17" s="13" customFormat="1" ht="26.25">
      <c r="A299" s="15" t="s">
        <v>267</v>
      </c>
      <c r="B299" s="15" t="s">
        <v>55</v>
      </c>
      <c r="C299" s="18" t="s">
        <v>43</v>
      </c>
      <c r="D299" s="18">
        <v>200</v>
      </c>
      <c r="E299" s="106"/>
      <c r="F299" s="106" t="s">
        <v>126</v>
      </c>
      <c r="H299" s="46"/>
      <c r="I299" s="46"/>
      <c r="J299" s="46"/>
      <c r="K299" s="46"/>
      <c r="L299" s="46"/>
      <c r="M299" s="46"/>
      <c r="N299" s="46"/>
      <c r="O299" s="49"/>
      <c r="P299" s="45"/>
      <c r="Q299" s="45"/>
    </row>
    <row r="300" spans="1:17" s="13" customFormat="1" ht="12.75">
      <c r="A300" s="15"/>
      <c r="B300" s="15"/>
      <c r="C300" s="15"/>
      <c r="D300" s="18"/>
      <c r="E300" s="107"/>
      <c r="F300" s="106"/>
      <c r="H300" s="46"/>
      <c r="I300" s="46"/>
      <c r="J300" s="46"/>
      <c r="K300" s="46"/>
      <c r="L300" s="46"/>
      <c r="M300" s="46"/>
      <c r="N300" s="46"/>
      <c r="O300" s="49"/>
      <c r="P300" s="45"/>
      <c r="Q300" s="45"/>
    </row>
    <row r="301" spans="1:17" s="13" customFormat="1" ht="12.75">
      <c r="A301" s="15">
        <v>4.9</v>
      </c>
      <c r="B301" s="15" t="s">
        <v>56</v>
      </c>
      <c r="C301" s="18"/>
      <c r="D301" s="18"/>
      <c r="E301" s="106"/>
      <c r="F301" s="106"/>
      <c r="H301" s="46"/>
      <c r="I301" s="46"/>
      <c r="J301" s="46"/>
      <c r="K301" s="46"/>
      <c r="L301" s="46"/>
      <c r="M301" s="46"/>
      <c r="N301" s="46"/>
      <c r="O301" s="49"/>
      <c r="P301" s="45"/>
      <c r="Q301" s="45"/>
    </row>
    <row r="302" spans="1:17" s="13" customFormat="1" ht="12.75">
      <c r="A302" s="15"/>
      <c r="B302" s="15"/>
      <c r="C302" s="15"/>
      <c r="D302" s="18"/>
      <c r="E302" s="107"/>
      <c r="F302" s="106"/>
      <c r="H302" s="46"/>
      <c r="I302" s="46"/>
      <c r="J302" s="46"/>
      <c r="K302" s="46"/>
      <c r="L302" s="46"/>
      <c r="M302" s="46"/>
      <c r="N302" s="46"/>
      <c r="O302" s="49"/>
      <c r="P302" s="45"/>
      <c r="Q302" s="45"/>
    </row>
    <row r="303" spans="1:17" s="13" customFormat="1" ht="12.75">
      <c r="A303" s="15" t="s">
        <v>268</v>
      </c>
      <c r="B303" s="15" t="s">
        <v>57</v>
      </c>
      <c r="C303" s="18" t="s">
        <v>43</v>
      </c>
      <c r="D303" s="18">
        <v>500</v>
      </c>
      <c r="E303" s="106"/>
      <c r="F303" s="106" t="s">
        <v>152</v>
      </c>
      <c r="H303" s="46"/>
      <c r="I303" s="46"/>
      <c r="J303" s="52"/>
      <c r="K303" s="46"/>
      <c r="L303" s="46"/>
      <c r="M303" s="46"/>
      <c r="N303" s="46"/>
      <c r="O303" s="49"/>
      <c r="P303" s="45"/>
      <c r="Q303" s="45"/>
    </row>
    <row r="304" spans="1:17" s="13" customFormat="1" ht="12.75">
      <c r="A304" s="15"/>
      <c r="B304" s="15"/>
      <c r="C304" s="15"/>
      <c r="D304" s="18"/>
      <c r="E304" s="107"/>
      <c r="F304" s="106"/>
      <c r="H304" s="46"/>
      <c r="I304" s="46"/>
      <c r="J304" s="46"/>
      <c r="K304" s="46"/>
      <c r="L304" s="46"/>
      <c r="M304" s="46"/>
      <c r="N304" s="46"/>
      <c r="O304" s="49"/>
      <c r="P304" s="45"/>
      <c r="Q304" s="45"/>
    </row>
    <row r="305" spans="1:17" s="13" customFormat="1" ht="12.75">
      <c r="A305" s="15" t="s">
        <v>269</v>
      </c>
      <c r="B305" s="15" t="s">
        <v>52</v>
      </c>
      <c r="C305" s="18" t="s">
        <v>43</v>
      </c>
      <c r="D305" s="18">
        <v>500</v>
      </c>
      <c r="E305" s="106"/>
      <c r="F305" s="106" t="s">
        <v>152</v>
      </c>
      <c r="H305" s="66"/>
      <c r="I305" s="46"/>
      <c r="J305" s="46"/>
      <c r="K305" s="46"/>
      <c r="L305" s="46"/>
      <c r="M305" s="46"/>
      <c r="N305" s="46"/>
      <c r="O305" s="49"/>
      <c r="P305" s="45"/>
      <c r="Q305" s="45"/>
    </row>
    <row r="306" spans="1:17" s="13" customFormat="1" ht="12.75">
      <c r="A306" s="15"/>
      <c r="B306" s="15"/>
      <c r="C306" s="15"/>
      <c r="D306" s="18"/>
      <c r="E306" s="107"/>
      <c r="F306" s="106"/>
      <c r="H306" s="66"/>
      <c r="I306" s="46"/>
      <c r="J306" s="46"/>
      <c r="K306" s="46"/>
      <c r="L306" s="46"/>
      <c r="M306" s="46"/>
      <c r="N306" s="46"/>
      <c r="O306" s="49"/>
      <c r="P306" s="45"/>
      <c r="Q306" s="45"/>
    </row>
    <row r="307" spans="1:17" s="13" customFormat="1" ht="26.25">
      <c r="A307" s="15" t="s">
        <v>270</v>
      </c>
      <c r="B307" s="15" t="s">
        <v>53</v>
      </c>
      <c r="C307" s="18" t="s">
        <v>43</v>
      </c>
      <c r="D307" s="18">
        <v>200</v>
      </c>
      <c r="E307" s="106"/>
      <c r="F307" s="106" t="s">
        <v>126</v>
      </c>
      <c r="H307" s="66"/>
      <c r="I307" s="46"/>
      <c r="J307" s="46"/>
      <c r="K307" s="46"/>
      <c r="L307" s="46"/>
      <c r="M307" s="46"/>
      <c r="N307" s="46"/>
      <c r="O307" s="49"/>
      <c r="P307" s="45"/>
      <c r="Q307" s="45"/>
    </row>
    <row r="308" spans="1:17" s="13" customFormat="1" ht="12.75">
      <c r="A308" s="15"/>
      <c r="B308" s="15"/>
      <c r="C308" s="15"/>
      <c r="D308" s="18"/>
      <c r="E308" s="107"/>
      <c r="F308" s="106"/>
      <c r="H308" s="46"/>
      <c r="I308" s="46"/>
      <c r="J308" s="46"/>
      <c r="K308" s="46"/>
      <c r="L308" s="46"/>
      <c r="M308" s="46"/>
      <c r="N308" s="46"/>
      <c r="O308" s="49"/>
      <c r="P308" s="45"/>
      <c r="Q308" s="45"/>
    </row>
    <row r="309" spans="1:17" s="13" customFormat="1" ht="26.25">
      <c r="A309" s="15" t="s">
        <v>271</v>
      </c>
      <c r="B309" s="15" t="s">
        <v>54</v>
      </c>
      <c r="C309" s="18" t="s">
        <v>43</v>
      </c>
      <c r="D309" s="18">
        <v>100</v>
      </c>
      <c r="E309" s="106"/>
      <c r="F309" s="106" t="s">
        <v>126</v>
      </c>
      <c r="H309" s="46"/>
      <c r="I309" s="52"/>
      <c r="J309" s="46"/>
      <c r="K309" s="46"/>
      <c r="L309" s="46"/>
      <c r="M309" s="46"/>
      <c r="N309" s="46"/>
      <c r="O309" s="49"/>
      <c r="P309" s="45"/>
      <c r="Q309" s="45"/>
    </row>
    <row r="310" spans="1:17" s="13" customFormat="1" ht="12.75">
      <c r="A310" s="15"/>
      <c r="B310" s="15"/>
      <c r="C310" s="15"/>
      <c r="D310" s="18"/>
      <c r="E310" s="107"/>
      <c r="F310" s="106"/>
      <c r="H310" s="46"/>
      <c r="I310" s="46"/>
      <c r="J310" s="46"/>
      <c r="K310" s="46"/>
      <c r="L310" s="46"/>
      <c r="M310" s="46"/>
      <c r="N310" s="46"/>
      <c r="O310" s="49"/>
      <c r="P310" s="45"/>
      <c r="Q310" s="45"/>
    </row>
    <row r="311" spans="1:17" s="13" customFormat="1" ht="26.25">
      <c r="A311" s="15" t="s">
        <v>272</v>
      </c>
      <c r="B311" s="15" t="s">
        <v>55</v>
      </c>
      <c r="C311" s="18" t="s">
        <v>43</v>
      </c>
      <c r="D311" s="18">
        <v>100</v>
      </c>
      <c r="E311" s="106"/>
      <c r="F311" s="106" t="s">
        <v>126</v>
      </c>
      <c r="H311" s="66"/>
      <c r="I311" s="46"/>
      <c r="J311" s="46"/>
      <c r="K311" s="46"/>
      <c r="L311" s="46"/>
      <c r="M311" s="46"/>
      <c r="N311" s="46"/>
      <c r="O311" s="49"/>
      <c r="P311" s="45"/>
      <c r="Q311" s="45"/>
    </row>
    <row r="312" spans="1:17" s="13" customFormat="1" ht="12.75">
      <c r="A312" s="15"/>
      <c r="B312" s="15"/>
      <c r="C312" s="15"/>
      <c r="D312" s="18"/>
      <c r="E312" s="107"/>
      <c r="F312" s="106"/>
      <c r="H312" s="66"/>
      <c r="I312" s="46"/>
      <c r="J312" s="46"/>
      <c r="K312" s="46"/>
      <c r="L312" s="46"/>
      <c r="M312" s="46"/>
      <c r="N312" s="46"/>
      <c r="O312" s="49"/>
      <c r="P312" s="45"/>
      <c r="Q312" s="45"/>
    </row>
    <row r="313" spans="1:17" s="13" customFormat="1" ht="12.75">
      <c r="A313" s="20"/>
      <c r="B313" s="20"/>
      <c r="C313" s="20"/>
      <c r="D313" s="40"/>
      <c r="E313" s="108"/>
      <c r="F313" s="109"/>
      <c r="G313" s="11"/>
      <c r="H313" s="66"/>
      <c r="I313" s="46"/>
      <c r="J313" s="46"/>
      <c r="K313" s="46"/>
      <c r="L313" s="46"/>
      <c r="M313" s="46"/>
      <c r="N313" s="46"/>
      <c r="O313" s="49"/>
      <c r="P313" s="45"/>
      <c r="Q313" s="45"/>
    </row>
    <row r="314" spans="1:17" s="13" customFormat="1" ht="12.75">
      <c r="A314" s="23"/>
      <c r="B314" s="22"/>
      <c r="C314" s="22"/>
      <c r="D314" s="22"/>
      <c r="E314" s="110"/>
      <c r="F314" s="111"/>
      <c r="G314" s="5"/>
      <c r="H314" s="46"/>
      <c r="I314" s="46"/>
      <c r="J314" s="46"/>
      <c r="K314" s="46"/>
      <c r="L314" s="46"/>
      <c r="M314" s="46"/>
      <c r="N314" s="46"/>
      <c r="O314" s="49"/>
      <c r="P314" s="45"/>
      <c r="Q314" s="45"/>
    </row>
    <row r="315" spans="1:17" s="13" customFormat="1" ht="12.75">
      <c r="A315" s="212" t="s">
        <v>58</v>
      </c>
      <c r="B315" s="26"/>
      <c r="C315" s="26"/>
      <c r="D315" s="7"/>
      <c r="E315" s="213"/>
      <c r="F315" s="101"/>
      <c r="G315" s="214"/>
      <c r="H315" s="46"/>
      <c r="I315" s="52"/>
      <c r="J315" s="46"/>
      <c r="K315" s="46"/>
      <c r="L315" s="46"/>
      <c r="M315" s="46"/>
      <c r="N315" s="46"/>
      <c r="O315" s="49"/>
      <c r="P315" s="45"/>
      <c r="Q315" s="45"/>
    </row>
    <row r="316" spans="1:17" s="13" customFormat="1" ht="12.75">
      <c r="A316" s="25"/>
      <c r="B316" s="24"/>
      <c r="C316" s="24"/>
      <c r="D316" s="24"/>
      <c r="E316" s="112"/>
      <c r="F316" s="113"/>
      <c r="G316" s="5"/>
      <c r="H316" s="46"/>
      <c r="I316" s="46"/>
      <c r="J316" s="46"/>
      <c r="K316" s="46"/>
      <c r="L316" s="46"/>
      <c r="M316" s="46"/>
      <c r="N316" s="46"/>
      <c r="O316" s="49"/>
      <c r="P316" s="45"/>
      <c r="Q316" s="45"/>
    </row>
    <row r="317" spans="1:17" s="13" customFormat="1" ht="12.75">
      <c r="A317" s="12"/>
      <c r="B317" s="1"/>
      <c r="C317" s="1"/>
      <c r="D317" s="16"/>
      <c r="E317" s="94"/>
      <c r="F317" s="95"/>
      <c r="G317" s="1"/>
      <c r="H317" s="66"/>
      <c r="I317" s="46"/>
      <c r="J317" s="46"/>
      <c r="K317" s="46"/>
      <c r="L317" s="46"/>
      <c r="M317" s="46"/>
      <c r="N317" s="46"/>
      <c r="O317" s="49"/>
      <c r="P317" s="45"/>
      <c r="Q317" s="45"/>
    </row>
    <row r="318" spans="1:17" s="13" customFormat="1" ht="12.75">
      <c r="A318" s="1"/>
      <c r="B318" s="1"/>
      <c r="C318" s="16"/>
      <c r="D318" s="16"/>
      <c r="E318" s="94"/>
      <c r="F318" s="95"/>
      <c r="G318" s="1"/>
      <c r="H318" s="46"/>
      <c r="I318" s="46"/>
      <c r="J318" s="46"/>
      <c r="K318" s="46"/>
      <c r="L318" s="46"/>
      <c r="M318" s="46"/>
      <c r="N318" s="46"/>
      <c r="O318" s="49"/>
      <c r="P318" s="45"/>
      <c r="Q318" s="45"/>
    </row>
    <row r="319" spans="1:17" s="13" customFormat="1" ht="12.75">
      <c r="A319" s="2"/>
      <c r="B319" s="1"/>
      <c r="C319" s="1"/>
      <c r="D319" s="16"/>
      <c r="E319" s="94"/>
      <c r="F319" s="95"/>
      <c r="G319" s="1"/>
      <c r="H319" s="46"/>
      <c r="I319" s="46"/>
      <c r="J319" s="46"/>
      <c r="K319" s="46"/>
      <c r="L319" s="46"/>
      <c r="M319" s="46"/>
      <c r="N319" s="46"/>
      <c r="O319" s="49"/>
      <c r="P319" s="45"/>
      <c r="Q319" s="45"/>
    </row>
    <row r="320" spans="1:17" s="13" customFormat="1" ht="12.75">
      <c r="A320" s="1"/>
      <c r="B320" s="1"/>
      <c r="C320" s="1"/>
      <c r="D320" s="16"/>
      <c r="E320" s="94"/>
      <c r="F320" s="95" t="s">
        <v>260</v>
      </c>
      <c r="G320" s="1"/>
      <c r="H320" s="46"/>
      <c r="I320" s="46"/>
      <c r="J320" s="46"/>
      <c r="K320" s="46"/>
      <c r="L320" s="46"/>
      <c r="M320" s="46"/>
      <c r="N320" s="46"/>
      <c r="O320" s="49"/>
      <c r="P320" s="45"/>
      <c r="Q320" s="45"/>
    </row>
    <row r="321" spans="1:17" s="13" customFormat="1" ht="12.75">
      <c r="A321" s="6"/>
      <c r="B321" s="6"/>
      <c r="C321" s="6"/>
      <c r="D321" s="6"/>
      <c r="E321" s="98"/>
      <c r="F321" s="99"/>
      <c r="G321" s="5"/>
      <c r="H321" s="46"/>
      <c r="I321" s="46"/>
      <c r="J321" s="46"/>
      <c r="K321" s="46"/>
      <c r="L321" s="46"/>
      <c r="M321" s="46"/>
      <c r="N321" s="46"/>
      <c r="O321" s="49"/>
      <c r="P321" s="45"/>
      <c r="Q321" s="45"/>
    </row>
    <row r="322" spans="1:17" s="13" customFormat="1" ht="13.5">
      <c r="A322" s="8" t="s">
        <v>0</v>
      </c>
      <c r="B322" s="8" t="s">
        <v>1</v>
      </c>
      <c r="C322" s="8" t="s">
        <v>2</v>
      </c>
      <c r="D322" s="8" t="s">
        <v>3</v>
      </c>
      <c r="E322" s="100" t="s">
        <v>4</v>
      </c>
      <c r="F322" s="101" t="s">
        <v>5</v>
      </c>
      <c r="G322" s="5"/>
      <c r="H322" s="66"/>
      <c r="I322" s="46"/>
      <c r="J322" s="46"/>
      <c r="K322" s="46"/>
      <c r="L322" s="46"/>
      <c r="M322" s="46"/>
      <c r="N322" s="46"/>
      <c r="O322" s="62"/>
      <c r="P322" s="45"/>
      <c r="Q322" s="45"/>
    </row>
    <row r="323" spans="1:17" s="13" customFormat="1" ht="12.75">
      <c r="A323" s="8" t="s">
        <v>6</v>
      </c>
      <c r="B323" s="8"/>
      <c r="C323" s="8"/>
      <c r="D323" s="8"/>
      <c r="E323" s="100"/>
      <c r="F323" s="101" t="s">
        <v>7</v>
      </c>
      <c r="G323" s="5"/>
      <c r="H323" s="46"/>
      <c r="I323" s="46"/>
      <c r="J323" s="46"/>
      <c r="K323" s="46"/>
      <c r="L323" s="46"/>
      <c r="M323" s="46"/>
      <c r="N323" s="46"/>
      <c r="O323" s="63"/>
      <c r="P323" s="45"/>
      <c r="Q323" s="45"/>
    </row>
    <row r="324" spans="1:17" s="13" customFormat="1" ht="12.75">
      <c r="A324" s="9"/>
      <c r="B324" s="9"/>
      <c r="C324" s="9"/>
      <c r="D324" s="9"/>
      <c r="E324" s="102"/>
      <c r="F324" s="103"/>
      <c r="G324" s="5"/>
      <c r="H324" s="46"/>
      <c r="I324" s="52"/>
      <c r="J324" s="46"/>
      <c r="K324" s="46"/>
      <c r="L324" s="46"/>
      <c r="M324" s="46"/>
      <c r="N324" s="46"/>
      <c r="O324" s="64"/>
      <c r="P324" s="45"/>
      <c r="Q324" s="45"/>
    </row>
    <row r="325" spans="1:17" s="13" customFormat="1" ht="12.75">
      <c r="A325" s="23"/>
      <c r="B325" s="21"/>
      <c r="C325" s="21"/>
      <c r="D325" s="21"/>
      <c r="E325" s="110"/>
      <c r="F325" s="111"/>
      <c r="G325" s="5"/>
      <c r="H325" s="46"/>
      <c r="I325" s="46"/>
      <c r="J325" s="46"/>
      <c r="K325" s="46"/>
      <c r="L325" s="46"/>
      <c r="M325" s="46"/>
      <c r="N325" s="46"/>
      <c r="O325" s="63"/>
      <c r="P325" s="45"/>
      <c r="Q325" s="45"/>
    </row>
    <row r="326" spans="1:17" s="13" customFormat="1" ht="13.5">
      <c r="A326" s="212" t="s">
        <v>59</v>
      </c>
      <c r="B326" s="26"/>
      <c r="C326" s="26"/>
      <c r="D326" s="7"/>
      <c r="E326" s="213"/>
      <c r="F326" s="101"/>
      <c r="G326" s="214"/>
      <c r="H326" s="46"/>
      <c r="I326" s="52"/>
      <c r="J326" s="46"/>
      <c r="K326" s="46"/>
      <c r="L326" s="46"/>
      <c r="M326" s="46"/>
      <c r="N326" s="46"/>
      <c r="O326" s="62"/>
      <c r="P326" s="45"/>
      <c r="Q326" s="45"/>
    </row>
    <row r="327" spans="1:17" s="13" customFormat="1" ht="12.75">
      <c r="A327" s="25"/>
      <c r="B327" s="24"/>
      <c r="C327" s="24"/>
      <c r="D327" s="24"/>
      <c r="E327" s="112"/>
      <c r="F327" s="113"/>
      <c r="G327" s="5"/>
      <c r="H327" s="46"/>
      <c r="I327" s="52"/>
      <c r="J327" s="46"/>
      <c r="K327" s="46"/>
      <c r="L327" s="46"/>
      <c r="M327" s="46"/>
      <c r="N327" s="46"/>
      <c r="O327" s="49"/>
      <c r="P327" s="45"/>
      <c r="Q327" s="45"/>
    </row>
    <row r="328" spans="1:17" s="13" customFormat="1" ht="12.75">
      <c r="A328" s="10"/>
      <c r="B328" s="10"/>
      <c r="C328" s="10"/>
      <c r="D328" s="43"/>
      <c r="E328" s="104"/>
      <c r="F328" s="105"/>
      <c r="G328" s="11"/>
      <c r="H328" s="46"/>
      <c r="I328" s="46"/>
      <c r="J328" s="46"/>
      <c r="K328" s="46"/>
      <c r="L328" s="46"/>
      <c r="M328" s="46"/>
      <c r="N328" s="46"/>
      <c r="O328" s="49"/>
      <c r="P328" s="45"/>
      <c r="Q328" s="45"/>
    </row>
    <row r="329" spans="1:17" s="13" customFormat="1" ht="26.25">
      <c r="A329" s="15">
        <v>4.1</v>
      </c>
      <c r="B329" s="15" t="s">
        <v>60</v>
      </c>
      <c r="C329" s="18" t="s">
        <v>43</v>
      </c>
      <c r="D329" s="18"/>
      <c r="E329" s="106"/>
      <c r="F329" s="106" t="s">
        <v>126</v>
      </c>
      <c r="H329" s="46"/>
      <c r="I329" s="52"/>
      <c r="J329" s="46"/>
      <c r="K329" s="46"/>
      <c r="L329" s="46"/>
      <c r="M329" s="46"/>
      <c r="N329" s="46"/>
      <c r="O329" s="49"/>
      <c r="P329" s="45"/>
      <c r="Q329" s="45"/>
    </row>
    <row r="330" spans="1:17" s="13" customFormat="1" ht="12.75">
      <c r="A330" s="15"/>
      <c r="B330" s="15"/>
      <c r="C330" s="15"/>
      <c r="D330" s="18"/>
      <c r="E330" s="107"/>
      <c r="F330" s="106"/>
      <c r="H330" s="46"/>
      <c r="I330" s="46"/>
      <c r="J330" s="33"/>
      <c r="K330" s="46"/>
      <c r="L330" s="46"/>
      <c r="M330" s="46"/>
      <c r="N330" s="46"/>
      <c r="O330" s="49"/>
      <c r="P330" s="45"/>
      <c r="Q330" s="45"/>
    </row>
    <row r="331" spans="1:17" s="13" customFormat="1" ht="12.75">
      <c r="A331" s="15"/>
      <c r="B331" s="15" t="s">
        <v>61</v>
      </c>
      <c r="C331" s="18" t="s">
        <v>27</v>
      </c>
      <c r="D331" s="18">
        <v>500</v>
      </c>
      <c r="E331" s="106"/>
      <c r="F331" s="106"/>
      <c r="H331" s="66"/>
      <c r="I331" s="46"/>
      <c r="J331" s="33"/>
      <c r="K331" s="46"/>
      <c r="L331" s="46"/>
      <c r="M331" s="46"/>
      <c r="N331" s="46"/>
      <c r="O331" s="49"/>
      <c r="P331" s="45"/>
      <c r="Q331" s="45"/>
    </row>
    <row r="332" spans="1:17" s="13" customFormat="1" ht="12.75">
      <c r="A332" s="15"/>
      <c r="B332" s="15"/>
      <c r="C332" s="15"/>
      <c r="D332" s="18"/>
      <c r="E332" s="107"/>
      <c r="F332" s="106"/>
      <c r="H332" s="46"/>
      <c r="I332" s="46"/>
      <c r="J332" s="33"/>
      <c r="K332" s="46"/>
      <c r="L332" s="46"/>
      <c r="M332" s="46"/>
      <c r="N332" s="46"/>
      <c r="O332" s="49"/>
      <c r="P332" s="45"/>
      <c r="Q332" s="45"/>
    </row>
    <row r="333" spans="1:17" s="13" customFormat="1" ht="12.75">
      <c r="A333" s="15"/>
      <c r="B333" s="15"/>
      <c r="C333" s="15"/>
      <c r="D333" s="18"/>
      <c r="E333" s="107"/>
      <c r="F333" s="106"/>
      <c r="H333" s="46"/>
      <c r="I333" s="52"/>
      <c r="J333" s="33"/>
      <c r="K333" s="46"/>
      <c r="L333" s="46"/>
      <c r="M333" s="46"/>
      <c r="N333" s="46"/>
      <c r="O333" s="49"/>
      <c r="P333" s="45"/>
      <c r="Q333" s="45"/>
    </row>
    <row r="334" spans="1:17" s="13" customFormat="1" ht="12.75">
      <c r="A334" s="15"/>
      <c r="B334" s="15"/>
      <c r="C334" s="15"/>
      <c r="D334" s="18"/>
      <c r="E334" s="107"/>
      <c r="F334" s="106"/>
      <c r="H334" s="46"/>
      <c r="I334" s="46"/>
      <c r="J334" s="33"/>
      <c r="K334" s="46"/>
      <c r="L334" s="46"/>
      <c r="M334" s="46"/>
      <c r="N334" s="46"/>
      <c r="O334" s="49"/>
      <c r="P334" s="45"/>
      <c r="Q334" s="45"/>
    </row>
    <row r="335" spans="1:17" s="13" customFormat="1" ht="12.75">
      <c r="A335" s="15"/>
      <c r="B335" s="15"/>
      <c r="C335" s="15"/>
      <c r="D335" s="18"/>
      <c r="E335" s="107"/>
      <c r="F335" s="106"/>
      <c r="H335" s="45"/>
      <c r="I335" s="45"/>
      <c r="J335" s="49"/>
      <c r="K335" s="46"/>
      <c r="L335" s="46"/>
      <c r="M335" s="46"/>
      <c r="N335" s="46"/>
      <c r="O335" s="49"/>
      <c r="P335" s="45"/>
      <c r="Q335" s="45"/>
    </row>
    <row r="336" spans="1:17" s="13" customFormat="1" ht="12.75">
      <c r="A336" s="15"/>
      <c r="B336" s="15"/>
      <c r="C336" s="15"/>
      <c r="D336" s="18"/>
      <c r="E336" s="107"/>
      <c r="F336" s="106"/>
      <c r="H336" s="45"/>
      <c r="I336" s="45"/>
      <c r="J336" s="49"/>
      <c r="K336" s="46"/>
      <c r="L336" s="46"/>
      <c r="M336" s="46"/>
      <c r="N336" s="46"/>
      <c r="O336" s="49"/>
      <c r="P336" s="45"/>
      <c r="Q336" s="45"/>
    </row>
    <row r="337" spans="1:17" s="13" customFormat="1" ht="12.75">
      <c r="A337" s="15"/>
      <c r="B337" s="15"/>
      <c r="C337" s="15"/>
      <c r="D337" s="18"/>
      <c r="E337" s="107"/>
      <c r="F337" s="106"/>
      <c r="H337" s="45"/>
      <c r="I337" s="45"/>
      <c r="J337" s="49"/>
      <c r="K337" s="46"/>
      <c r="L337" s="46"/>
      <c r="M337" s="46"/>
      <c r="N337" s="46"/>
      <c r="O337" s="49"/>
      <c r="P337" s="45"/>
      <c r="Q337" s="45"/>
    </row>
    <row r="338" spans="1:17" s="11" customFormat="1" ht="12.75">
      <c r="A338" s="15"/>
      <c r="B338" s="15"/>
      <c r="C338" s="15"/>
      <c r="D338" s="18"/>
      <c r="E338" s="107"/>
      <c r="F338" s="106"/>
      <c r="G338" s="13"/>
      <c r="H338" s="51"/>
      <c r="I338" s="51"/>
      <c r="J338" s="55"/>
      <c r="K338" s="52"/>
      <c r="L338" s="52"/>
      <c r="M338" s="52"/>
      <c r="N338" s="52"/>
      <c r="O338" s="60"/>
      <c r="P338" s="51"/>
      <c r="Q338" s="51"/>
    </row>
    <row r="339" spans="1:17" s="5" customFormat="1" ht="12.75">
      <c r="A339" s="15"/>
      <c r="B339" s="15"/>
      <c r="C339" s="15"/>
      <c r="D339" s="18"/>
      <c r="E339" s="107"/>
      <c r="F339" s="106"/>
      <c r="G339" s="13"/>
      <c r="I339" s="48"/>
      <c r="J339" s="55"/>
      <c r="K339" s="52"/>
      <c r="L339" s="52"/>
      <c r="M339" s="52"/>
      <c r="N339" s="52"/>
      <c r="O339" s="60"/>
      <c r="P339" s="48"/>
      <c r="Q339" s="48"/>
    </row>
    <row r="340" spans="1:17" s="214" customFormat="1" ht="12.75">
      <c r="A340" s="15"/>
      <c r="B340" s="15"/>
      <c r="C340" s="15"/>
      <c r="D340" s="18"/>
      <c r="E340" s="107"/>
      <c r="F340" s="106"/>
      <c r="G340" s="13"/>
      <c r="I340" s="217"/>
      <c r="J340" s="57"/>
      <c r="K340" s="50"/>
      <c r="L340" s="50"/>
      <c r="M340" s="50"/>
      <c r="N340" s="50"/>
      <c r="O340" s="218"/>
      <c r="P340" s="217"/>
      <c r="Q340" s="217"/>
    </row>
    <row r="341" spans="1:17" s="5" customFormat="1" ht="12.75">
      <c r="A341" s="15"/>
      <c r="B341" s="15"/>
      <c r="C341" s="15"/>
      <c r="D341" s="18"/>
      <c r="E341" s="107"/>
      <c r="F341" s="106"/>
      <c r="G341" s="13"/>
      <c r="I341" s="48"/>
      <c r="J341" s="49"/>
      <c r="K341" s="46"/>
      <c r="L341" s="46"/>
      <c r="M341" s="46"/>
      <c r="N341" s="46"/>
      <c r="O341" s="49"/>
      <c r="P341" s="48"/>
      <c r="Q341" s="48"/>
    </row>
    <row r="342" spans="1:17" ht="12.75">
      <c r="A342" s="15"/>
      <c r="B342" s="15"/>
      <c r="C342" s="15"/>
      <c r="D342" s="18"/>
      <c r="E342" s="107"/>
      <c r="F342" s="106"/>
      <c r="G342" s="13"/>
      <c r="I342" s="58"/>
      <c r="J342" s="49"/>
      <c r="K342" s="46"/>
      <c r="L342" s="46"/>
      <c r="M342" s="46"/>
      <c r="N342" s="46"/>
      <c r="O342" s="55"/>
      <c r="P342" s="58"/>
      <c r="Q342" s="58"/>
    </row>
    <row r="343" spans="1:17" ht="12.75">
      <c r="A343" s="15"/>
      <c r="B343" s="15"/>
      <c r="C343" s="15"/>
      <c r="D343" s="18"/>
      <c r="E343" s="107"/>
      <c r="F343" s="106"/>
      <c r="G343" s="13"/>
      <c r="I343" s="58"/>
      <c r="J343" s="49"/>
      <c r="K343" s="46"/>
      <c r="L343" s="46"/>
      <c r="M343" s="46"/>
      <c r="N343" s="46"/>
      <c r="O343" s="49"/>
      <c r="P343" s="58"/>
      <c r="Q343" s="58"/>
    </row>
    <row r="344" spans="1:7" ht="12.75">
      <c r="A344" s="15"/>
      <c r="B344" s="15"/>
      <c r="C344" s="15"/>
      <c r="D344" s="18"/>
      <c r="E344" s="107"/>
      <c r="F344" s="106"/>
      <c r="G344" s="13"/>
    </row>
    <row r="345" spans="1:7" ht="12.75">
      <c r="A345" s="15"/>
      <c r="B345" s="15"/>
      <c r="C345" s="15"/>
      <c r="D345" s="18"/>
      <c r="E345" s="107"/>
      <c r="F345" s="106"/>
      <c r="G345" s="13"/>
    </row>
    <row r="346" spans="1:7" s="3" customFormat="1" ht="12.75">
      <c r="A346" s="15"/>
      <c r="B346" s="15"/>
      <c r="C346" s="15"/>
      <c r="D346" s="18"/>
      <c r="E346" s="107"/>
      <c r="F346" s="106"/>
      <c r="G346" s="13"/>
    </row>
    <row r="347" spans="1:7" s="5" customFormat="1" ht="12.75">
      <c r="A347" s="15"/>
      <c r="B347" s="15"/>
      <c r="C347" s="15"/>
      <c r="D347" s="18"/>
      <c r="E347" s="107"/>
      <c r="F347" s="106"/>
      <c r="G347" s="13"/>
    </row>
    <row r="348" spans="1:7" s="5" customFormat="1" ht="12.75">
      <c r="A348" s="15"/>
      <c r="B348" s="15"/>
      <c r="C348" s="15"/>
      <c r="D348" s="18"/>
      <c r="E348" s="107"/>
      <c r="F348" s="106"/>
      <c r="G348" s="13"/>
    </row>
    <row r="349" spans="1:7" s="5" customFormat="1" ht="12.75">
      <c r="A349" s="15"/>
      <c r="B349" s="15"/>
      <c r="C349" s="15"/>
      <c r="D349" s="18"/>
      <c r="E349" s="107"/>
      <c r="F349" s="106"/>
      <c r="G349" s="13"/>
    </row>
    <row r="350" spans="1:7" s="5" customFormat="1" ht="12.75">
      <c r="A350" s="15"/>
      <c r="B350" s="15"/>
      <c r="C350" s="15"/>
      <c r="D350" s="18"/>
      <c r="E350" s="107"/>
      <c r="F350" s="106"/>
      <c r="G350" s="13"/>
    </row>
    <row r="351" spans="1:7" s="11" customFormat="1" ht="12.75">
      <c r="A351" s="15"/>
      <c r="B351" s="15"/>
      <c r="C351" s="15"/>
      <c r="D351" s="18"/>
      <c r="E351" s="107"/>
      <c r="F351" s="106"/>
      <c r="G351" s="13"/>
    </row>
    <row r="352" spans="1:6" s="13" customFormat="1" ht="12.75">
      <c r="A352" s="15"/>
      <c r="B352" s="15"/>
      <c r="C352" s="15"/>
      <c r="D352" s="18"/>
      <c r="E352" s="107"/>
      <c r="F352" s="106"/>
    </row>
    <row r="353" spans="1:6" s="13" customFormat="1" ht="12.75">
      <c r="A353" s="15"/>
      <c r="B353" s="15"/>
      <c r="C353" s="15"/>
      <c r="D353" s="18"/>
      <c r="E353" s="107"/>
      <c r="F353" s="106"/>
    </row>
    <row r="354" spans="1:6" s="13" customFormat="1" ht="12.75">
      <c r="A354" s="15"/>
      <c r="B354" s="15"/>
      <c r="C354" s="15"/>
      <c r="D354" s="18"/>
      <c r="E354" s="107"/>
      <c r="F354" s="106"/>
    </row>
    <row r="355" spans="1:6" s="13" customFormat="1" ht="12.75">
      <c r="A355" s="15"/>
      <c r="B355" s="15"/>
      <c r="C355" s="15"/>
      <c r="D355" s="18"/>
      <c r="E355" s="107"/>
      <c r="F355" s="106"/>
    </row>
    <row r="356" spans="1:6" s="13" customFormat="1" ht="12.75">
      <c r="A356" s="15"/>
      <c r="B356" s="15"/>
      <c r="C356" s="15"/>
      <c r="D356" s="18"/>
      <c r="E356" s="107"/>
      <c r="F356" s="106"/>
    </row>
    <row r="357" spans="1:6" s="13" customFormat="1" ht="12.75">
      <c r="A357" s="15"/>
      <c r="B357" s="15"/>
      <c r="C357" s="15"/>
      <c r="D357" s="18"/>
      <c r="E357" s="107"/>
      <c r="F357" s="106"/>
    </row>
    <row r="358" spans="1:9" s="13" customFormat="1" ht="12.75">
      <c r="A358" s="15"/>
      <c r="B358" s="15"/>
      <c r="C358" s="15"/>
      <c r="D358" s="18"/>
      <c r="E358" s="107"/>
      <c r="F358" s="106"/>
      <c r="H358" s="13">
        <v>30</v>
      </c>
      <c r="I358" s="76">
        <f>(H358*(1+$H$30)^$I$30)</f>
        <v>42.076551921000004</v>
      </c>
    </row>
    <row r="359" spans="1:6" s="13" customFormat="1" ht="12.75">
      <c r="A359" s="15"/>
      <c r="B359" s="15"/>
      <c r="C359" s="15"/>
      <c r="D359" s="18"/>
      <c r="E359" s="107"/>
      <c r="F359" s="106"/>
    </row>
    <row r="360" spans="1:6" s="13" customFormat="1" ht="12.75">
      <c r="A360" s="15"/>
      <c r="B360" s="15"/>
      <c r="C360" s="15"/>
      <c r="D360" s="18"/>
      <c r="E360" s="107"/>
      <c r="F360" s="106"/>
    </row>
    <row r="361" spans="1:6" s="13" customFormat="1" ht="12.75">
      <c r="A361" s="15"/>
      <c r="B361" s="15"/>
      <c r="C361" s="15"/>
      <c r="D361" s="18"/>
      <c r="E361" s="107"/>
      <c r="F361" s="106"/>
    </row>
    <row r="362" spans="1:9" s="13" customFormat="1" ht="12.75">
      <c r="A362" s="15"/>
      <c r="B362" s="15"/>
      <c r="C362" s="15"/>
      <c r="D362" s="18"/>
      <c r="E362" s="107"/>
      <c r="F362" s="106"/>
      <c r="H362" s="13">
        <v>12.5</v>
      </c>
      <c r="I362" s="76">
        <f>(H362*(1+$H$30)^$I$30)</f>
        <v>17.53189663375</v>
      </c>
    </row>
    <row r="363" spans="1:6" s="13" customFormat="1" ht="12.75">
      <c r="A363" s="15"/>
      <c r="B363" s="15"/>
      <c r="C363" s="15"/>
      <c r="D363" s="18"/>
      <c r="E363" s="107"/>
      <c r="F363" s="106"/>
    </row>
    <row r="364" spans="1:6" s="13" customFormat="1" ht="12.75">
      <c r="A364" s="15"/>
      <c r="B364" s="15"/>
      <c r="C364" s="15"/>
      <c r="D364" s="18"/>
      <c r="E364" s="107"/>
      <c r="F364" s="106"/>
    </row>
    <row r="365" spans="1:6" s="13" customFormat="1" ht="12.75">
      <c r="A365" s="15"/>
      <c r="B365" s="15"/>
      <c r="C365" s="15"/>
      <c r="D365" s="18"/>
      <c r="E365" s="107"/>
      <c r="F365" s="106"/>
    </row>
    <row r="366" spans="1:6" s="13" customFormat="1" ht="12.75">
      <c r="A366" s="15"/>
      <c r="B366" s="15"/>
      <c r="C366" s="15"/>
      <c r="D366" s="18"/>
      <c r="E366" s="107"/>
      <c r="F366" s="106"/>
    </row>
    <row r="367" spans="1:6" s="13" customFormat="1" ht="12.75">
      <c r="A367" s="15"/>
      <c r="B367" s="15"/>
      <c r="C367" s="15"/>
      <c r="D367" s="18"/>
      <c r="E367" s="107"/>
      <c r="F367" s="106"/>
    </row>
    <row r="368" spans="1:6" s="13" customFormat="1" ht="12.75">
      <c r="A368" s="15"/>
      <c r="B368" s="15"/>
      <c r="C368" s="15"/>
      <c r="D368" s="18"/>
      <c r="E368" s="107"/>
      <c r="F368" s="106"/>
    </row>
    <row r="369" spans="1:6" s="13" customFormat="1" ht="12.75">
      <c r="A369" s="15"/>
      <c r="B369" s="15"/>
      <c r="C369" s="15"/>
      <c r="D369" s="18"/>
      <c r="E369" s="107"/>
      <c r="F369" s="106"/>
    </row>
    <row r="370" spans="1:6" s="13" customFormat="1" ht="12.75">
      <c r="A370" s="15"/>
      <c r="B370" s="15"/>
      <c r="C370" s="15"/>
      <c r="D370" s="18"/>
      <c r="E370" s="107"/>
      <c r="F370" s="106"/>
    </row>
    <row r="371" spans="1:6" s="13" customFormat="1" ht="12.75">
      <c r="A371" s="15"/>
      <c r="B371" s="15"/>
      <c r="C371" s="15"/>
      <c r="D371" s="18"/>
      <c r="E371" s="107"/>
      <c r="F371" s="106"/>
    </row>
    <row r="372" spans="1:6" s="13" customFormat="1" ht="12.75">
      <c r="A372" s="15"/>
      <c r="B372" s="15"/>
      <c r="C372" s="15"/>
      <c r="D372" s="18"/>
      <c r="E372" s="107"/>
      <c r="F372" s="106"/>
    </row>
    <row r="373" spans="1:6" s="13" customFormat="1" ht="12.75">
      <c r="A373" s="15"/>
      <c r="B373" s="15"/>
      <c r="C373" s="15"/>
      <c r="D373" s="18"/>
      <c r="E373" s="107"/>
      <c r="F373" s="106"/>
    </row>
    <row r="374" spans="1:6" s="13" customFormat="1" ht="12.75">
      <c r="A374" s="15"/>
      <c r="B374" s="15"/>
      <c r="C374" s="15"/>
      <c r="D374" s="18"/>
      <c r="E374" s="107"/>
      <c r="F374" s="106"/>
    </row>
    <row r="375" spans="1:6" s="13" customFormat="1" ht="12.75">
      <c r="A375" s="15"/>
      <c r="B375" s="15"/>
      <c r="C375" s="15"/>
      <c r="D375" s="18"/>
      <c r="E375" s="107"/>
      <c r="F375" s="106"/>
    </row>
    <row r="376" spans="1:6" s="13" customFormat="1" ht="12.75">
      <c r="A376" s="15"/>
      <c r="B376" s="15"/>
      <c r="C376" s="15"/>
      <c r="D376" s="18"/>
      <c r="E376" s="107"/>
      <c r="F376" s="106"/>
    </row>
    <row r="377" spans="1:6" s="13" customFormat="1" ht="12.75">
      <c r="A377" s="15"/>
      <c r="B377" s="15"/>
      <c r="C377" s="15"/>
      <c r="D377" s="18"/>
      <c r="E377" s="107"/>
      <c r="F377" s="106"/>
    </row>
    <row r="378" spans="1:9" s="13" customFormat="1" ht="12.75">
      <c r="A378" s="15"/>
      <c r="B378" s="15"/>
      <c r="C378" s="15"/>
      <c r="D378" s="18"/>
      <c r="E378" s="107"/>
      <c r="F378" s="106"/>
      <c r="H378" s="13">
        <v>25</v>
      </c>
      <c r="I378" s="76">
        <f>(H378*(1+$H$30)^$I$30)</f>
        <v>35.0637932675</v>
      </c>
    </row>
    <row r="379" spans="1:6" s="13" customFormat="1" ht="12.75">
      <c r="A379" s="15"/>
      <c r="B379" s="15"/>
      <c r="C379" s="15"/>
      <c r="D379" s="18"/>
      <c r="E379" s="107"/>
      <c r="F379" s="106"/>
    </row>
    <row r="380" spans="1:6" s="13" customFormat="1" ht="12.75">
      <c r="A380" s="15"/>
      <c r="B380" s="15"/>
      <c r="C380" s="15"/>
      <c r="D380" s="18"/>
      <c r="E380" s="107"/>
      <c r="F380" s="106"/>
    </row>
    <row r="381" spans="1:6" s="13" customFormat="1" ht="12.75">
      <c r="A381" s="15"/>
      <c r="B381" s="15"/>
      <c r="C381" s="15"/>
      <c r="D381" s="18"/>
      <c r="E381" s="107"/>
      <c r="F381" s="106"/>
    </row>
    <row r="382" spans="1:9" s="13" customFormat="1" ht="12.75">
      <c r="A382" s="15"/>
      <c r="B382" s="15"/>
      <c r="C382" s="15"/>
      <c r="D382" s="18"/>
      <c r="E382" s="107"/>
      <c r="F382" s="106"/>
      <c r="H382" s="13">
        <v>12.5</v>
      </c>
      <c r="I382" s="76">
        <f>(H382*(1+$H$30)^$I$30)</f>
        <v>17.53189663375</v>
      </c>
    </row>
    <row r="383" spans="1:6" s="13" customFormat="1" ht="12.75">
      <c r="A383" s="15"/>
      <c r="B383" s="15"/>
      <c r="C383" s="15"/>
      <c r="D383" s="18"/>
      <c r="E383" s="107"/>
      <c r="F383" s="106"/>
    </row>
    <row r="384" spans="1:6" s="13" customFormat="1" ht="12.75">
      <c r="A384" s="15"/>
      <c r="B384" s="15"/>
      <c r="C384" s="15"/>
      <c r="D384" s="18"/>
      <c r="E384" s="107"/>
      <c r="F384" s="106"/>
    </row>
    <row r="385" spans="1:7" s="13" customFormat="1" ht="12.75">
      <c r="A385" s="20"/>
      <c r="B385" s="20"/>
      <c r="C385" s="20"/>
      <c r="D385" s="40"/>
      <c r="E385" s="108"/>
      <c r="F385" s="109"/>
      <c r="G385" s="11"/>
    </row>
    <row r="386" spans="1:7" s="13" customFormat="1" ht="12.75">
      <c r="A386" s="23"/>
      <c r="B386" s="22"/>
      <c r="C386" s="22"/>
      <c r="D386" s="22"/>
      <c r="E386" s="110"/>
      <c r="F386" s="111"/>
      <c r="G386" s="5"/>
    </row>
    <row r="387" spans="1:7" s="13" customFormat="1" ht="12.75">
      <c r="A387" s="212" t="s">
        <v>16</v>
      </c>
      <c r="B387" s="26"/>
      <c r="C387" s="26"/>
      <c r="D387" s="7"/>
      <c r="E387" s="213"/>
      <c r="F387" s="101"/>
      <c r="G387" s="214"/>
    </row>
    <row r="388" spans="1:9" s="13" customFormat="1" ht="12.75">
      <c r="A388" s="25"/>
      <c r="B388" s="24"/>
      <c r="C388" s="24"/>
      <c r="D388" s="24"/>
      <c r="E388" s="112"/>
      <c r="F388" s="113"/>
      <c r="G388" s="5"/>
      <c r="H388" s="13">
        <v>1900</v>
      </c>
      <c r="I388" s="76">
        <f>(H388*(1+$H$30)^$I$30)</f>
        <v>2664.8482883300003</v>
      </c>
    </row>
    <row r="389" spans="1:7" s="13" customFormat="1" ht="12.75">
      <c r="A389" s="12"/>
      <c r="B389" s="1"/>
      <c r="C389" s="1"/>
      <c r="D389" s="16"/>
      <c r="E389" s="94"/>
      <c r="F389" s="95"/>
      <c r="G389" s="1"/>
    </row>
    <row r="390" spans="1:7" s="13" customFormat="1" ht="12.75">
      <c r="A390" s="1"/>
      <c r="B390" s="1"/>
      <c r="C390" s="16"/>
      <c r="D390" s="16"/>
      <c r="E390" s="94"/>
      <c r="F390" s="95"/>
      <c r="G390" s="1"/>
    </row>
    <row r="391" spans="1:7" s="13" customFormat="1" ht="12.75">
      <c r="A391" s="2"/>
      <c r="B391" s="1"/>
      <c r="C391" s="1"/>
      <c r="D391" s="16"/>
      <c r="E391" s="94"/>
      <c r="F391" s="95"/>
      <c r="G391" s="1"/>
    </row>
    <row r="392" spans="1:9" s="13" customFormat="1" ht="12.75">
      <c r="A392" s="1"/>
      <c r="B392" s="1"/>
      <c r="C392" s="1"/>
      <c r="D392" s="16"/>
      <c r="E392" s="94"/>
      <c r="F392" s="95" t="s">
        <v>274</v>
      </c>
      <c r="G392" s="1"/>
      <c r="H392" s="13">
        <v>15</v>
      </c>
      <c r="I392" s="76">
        <f>(H392*(1+$H$30)^$I$30)</f>
        <v>21.038275960500002</v>
      </c>
    </row>
    <row r="393" spans="1:7" s="13" customFormat="1" ht="12.75">
      <c r="A393" s="6"/>
      <c r="B393" s="6"/>
      <c r="C393" s="6"/>
      <c r="D393" s="6"/>
      <c r="E393" s="98"/>
      <c r="F393" s="99"/>
      <c r="G393" s="5"/>
    </row>
    <row r="394" spans="1:7" s="13" customFormat="1" ht="12.75">
      <c r="A394" s="8" t="s">
        <v>0</v>
      </c>
      <c r="B394" s="8" t="s">
        <v>1</v>
      </c>
      <c r="C394" s="8" t="s">
        <v>2</v>
      </c>
      <c r="D394" s="8" t="s">
        <v>3</v>
      </c>
      <c r="E394" s="100" t="s">
        <v>4</v>
      </c>
      <c r="F394" s="101" t="s">
        <v>5</v>
      </c>
      <c r="G394" s="5"/>
    </row>
    <row r="395" spans="1:7" s="13" customFormat="1" ht="12.75">
      <c r="A395" s="8" t="s">
        <v>6</v>
      </c>
      <c r="B395" s="8"/>
      <c r="C395" s="8"/>
      <c r="D395" s="8"/>
      <c r="E395" s="100"/>
      <c r="F395" s="101" t="s">
        <v>7</v>
      </c>
      <c r="G395" s="5"/>
    </row>
    <row r="396" spans="1:7" s="13" customFormat="1" ht="12.75">
      <c r="A396" s="9"/>
      <c r="B396" s="9"/>
      <c r="C396" s="9"/>
      <c r="D396" s="9"/>
      <c r="E396" s="102"/>
      <c r="F396" s="103"/>
      <c r="G396" s="5"/>
    </row>
    <row r="397" spans="1:6" s="13" customFormat="1" ht="39">
      <c r="A397" s="35">
        <v>5</v>
      </c>
      <c r="B397" s="35" t="s">
        <v>275</v>
      </c>
      <c r="C397" s="18"/>
      <c r="D397" s="18"/>
      <c r="E397" s="106"/>
      <c r="F397" s="106"/>
    </row>
    <row r="398" spans="1:6" s="13" customFormat="1" ht="12.75">
      <c r="A398" s="15"/>
      <c r="B398" s="15"/>
      <c r="C398" s="15"/>
      <c r="D398" s="18"/>
      <c r="E398" s="107"/>
      <c r="F398" s="106"/>
    </row>
    <row r="399" spans="1:6" s="13" customFormat="1" ht="12.75">
      <c r="A399" s="15">
        <v>5.1</v>
      </c>
      <c r="B399" s="15" t="s">
        <v>62</v>
      </c>
      <c r="C399" s="18" t="s">
        <v>20</v>
      </c>
      <c r="D399" s="18">
        <v>1400</v>
      </c>
      <c r="E399" s="106"/>
      <c r="F399" s="106"/>
    </row>
    <row r="400" spans="1:6" s="13" customFormat="1" ht="12.75">
      <c r="A400" s="15"/>
      <c r="B400" s="31"/>
      <c r="C400" s="18"/>
      <c r="D400" s="18"/>
      <c r="E400" s="106"/>
      <c r="F400" s="106"/>
    </row>
    <row r="401" spans="1:6" s="13" customFormat="1" ht="12.75">
      <c r="A401" s="15"/>
      <c r="B401" s="28" t="s">
        <v>127</v>
      </c>
      <c r="C401" s="15"/>
      <c r="D401" s="18"/>
      <c r="E401" s="107"/>
      <c r="F401" s="106"/>
    </row>
    <row r="402" spans="1:6" s="13" customFormat="1" ht="12.75">
      <c r="A402" s="15"/>
      <c r="B402" s="28"/>
      <c r="C402" s="15"/>
      <c r="D402" s="44"/>
      <c r="E402" s="107"/>
      <c r="F402" s="106"/>
    </row>
    <row r="403" spans="1:7" s="13" customFormat="1" ht="12.75">
      <c r="A403" s="15">
        <v>5.2</v>
      </c>
      <c r="B403" s="47" t="s">
        <v>128</v>
      </c>
      <c r="C403" s="32"/>
      <c r="D403" s="41"/>
      <c r="E403" s="116"/>
      <c r="F403" s="106"/>
      <c r="G403" s="30"/>
    </row>
    <row r="404" spans="1:7" s="13" customFormat="1" ht="26.25">
      <c r="A404" s="15"/>
      <c r="B404" s="47" t="s">
        <v>129</v>
      </c>
      <c r="C404" s="32"/>
      <c r="D404" s="41"/>
      <c r="E404" s="116"/>
      <c r="F404" s="106"/>
      <c r="G404" s="30"/>
    </row>
    <row r="405" spans="1:7" s="13" customFormat="1" ht="12.75">
      <c r="A405" s="15"/>
      <c r="B405" s="47" t="s">
        <v>130</v>
      </c>
      <c r="C405" s="32"/>
      <c r="D405" s="41"/>
      <c r="E405" s="116"/>
      <c r="F405" s="106"/>
      <c r="G405" s="30"/>
    </row>
    <row r="406" spans="1:7" s="13" customFormat="1" ht="12.75">
      <c r="A406" s="15"/>
      <c r="B406" s="29" t="s">
        <v>134</v>
      </c>
      <c r="C406" s="18"/>
      <c r="D406" s="18"/>
      <c r="E406" s="106"/>
      <c r="F406" s="106"/>
      <c r="G406" s="29"/>
    </row>
    <row r="407" spans="1:7" s="11" customFormat="1" ht="12.75">
      <c r="A407" s="15"/>
      <c r="B407" s="29" t="s">
        <v>131</v>
      </c>
      <c r="C407" s="18" t="s">
        <v>27</v>
      </c>
      <c r="D407" s="18"/>
      <c r="E407" s="106"/>
      <c r="F407" s="106"/>
      <c r="G407" s="29"/>
    </row>
    <row r="408" spans="1:7" s="5" customFormat="1" ht="12.75">
      <c r="A408" s="15"/>
      <c r="B408" s="29"/>
      <c r="C408" s="18"/>
      <c r="D408" s="18"/>
      <c r="E408" s="106"/>
      <c r="F408" s="106"/>
      <c r="G408" s="13"/>
    </row>
    <row r="409" spans="1:7" s="214" customFormat="1" ht="12.75">
      <c r="A409" s="15"/>
      <c r="B409" s="29" t="s">
        <v>132</v>
      </c>
      <c r="C409" s="18" t="s">
        <v>27</v>
      </c>
      <c r="D409" s="18">
        <v>1000</v>
      </c>
      <c r="E409" s="106"/>
      <c r="F409" s="106"/>
      <c r="G409" s="13"/>
    </row>
    <row r="410" spans="1:7" s="5" customFormat="1" ht="12.75">
      <c r="A410" s="15"/>
      <c r="B410" s="29"/>
      <c r="C410" s="18"/>
      <c r="D410" s="18"/>
      <c r="E410" s="106"/>
      <c r="F410" s="106"/>
      <c r="G410" s="13"/>
    </row>
    <row r="411" spans="1:7" ht="12.75">
      <c r="A411" s="15"/>
      <c r="B411" s="29" t="s">
        <v>133</v>
      </c>
      <c r="C411" s="18" t="s">
        <v>27</v>
      </c>
      <c r="D411" s="18">
        <v>100</v>
      </c>
      <c r="E411" s="117"/>
      <c r="F411" s="106"/>
      <c r="G411" s="13"/>
    </row>
    <row r="412" spans="1:7" ht="12.75">
      <c r="A412" s="15"/>
      <c r="B412" s="29"/>
      <c r="C412" s="18"/>
      <c r="D412" s="18"/>
      <c r="E412" s="107"/>
      <c r="F412" s="106"/>
      <c r="G412" s="13"/>
    </row>
    <row r="413" spans="1:7" ht="12.75">
      <c r="A413" s="15">
        <v>5.3</v>
      </c>
      <c r="B413" s="15" t="s">
        <v>63</v>
      </c>
      <c r="C413" s="18"/>
      <c r="D413" s="18"/>
      <c r="E413" s="106"/>
      <c r="F413" s="106"/>
      <c r="G413" s="13"/>
    </row>
    <row r="414" spans="1:7" s="3" customFormat="1" ht="39">
      <c r="A414" s="15"/>
      <c r="B414" s="74" t="s">
        <v>135</v>
      </c>
      <c r="C414" s="18"/>
      <c r="D414" s="18"/>
      <c r="E414" s="106"/>
      <c r="F414" s="106"/>
      <c r="G414" s="13"/>
    </row>
    <row r="415" spans="1:7" s="11" customFormat="1" ht="12.75">
      <c r="A415" s="15"/>
      <c r="B415" s="15"/>
      <c r="C415" s="18"/>
      <c r="D415" s="18"/>
      <c r="E415" s="107"/>
      <c r="F415" s="106"/>
      <c r="G415" s="13"/>
    </row>
    <row r="416" spans="1:6" s="13" customFormat="1" ht="12.75">
      <c r="A416" s="15" t="s">
        <v>276</v>
      </c>
      <c r="B416" s="15" t="s">
        <v>136</v>
      </c>
      <c r="C416" s="18" t="s">
        <v>27</v>
      </c>
      <c r="D416" s="18">
        <v>1000</v>
      </c>
      <c r="E416" s="106"/>
      <c r="F416" s="106"/>
    </row>
    <row r="417" spans="1:6" s="13" customFormat="1" ht="12.75">
      <c r="A417" s="15"/>
      <c r="B417" s="15"/>
      <c r="C417" s="18"/>
      <c r="D417" s="18"/>
      <c r="E417" s="106"/>
      <c r="F417" s="106"/>
    </row>
    <row r="418" spans="1:6" s="13" customFormat="1" ht="12.75">
      <c r="A418" s="15"/>
      <c r="B418" s="15" t="s">
        <v>137</v>
      </c>
      <c r="C418" s="18" t="s">
        <v>27</v>
      </c>
      <c r="D418" s="18">
        <v>50</v>
      </c>
      <c r="E418" s="106"/>
      <c r="F418" s="106"/>
    </row>
    <row r="419" spans="1:6" s="13" customFormat="1" ht="12.75">
      <c r="A419" s="15"/>
      <c r="B419" s="15"/>
      <c r="C419" s="18"/>
      <c r="D419" s="18"/>
      <c r="E419" s="107"/>
      <c r="F419" s="106"/>
    </row>
    <row r="420" spans="1:6" s="13" customFormat="1" ht="26.25">
      <c r="A420" s="15" t="s">
        <v>277</v>
      </c>
      <c r="B420" s="34" t="s">
        <v>138</v>
      </c>
      <c r="C420" s="18"/>
      <c r="D420" s="18"/>
      <c r="E420" s="106"/>
      <c r="F420" s="106"/>
    </row>
    <row r="421" spans="1:6" s="13" customFormat="1" ht="12.75">
      <c r="A421" s="15"/>
      <c r="B421" s="15" t="s">
        <v>139</v>
      </c>
      <c r="C421" s="18" t="s">
        <v>158</v>
      </c>
      <c r="D421" s="18">
        <v>4</v>
      </c>
      <c r="E421" s="106"/>
      <c r="F421" s="106"/>
    </row>
    <row r="422" spans="1:9" s="13" customFormat="1" ht="12.75">
      <c r="A422" s="15"/>
      <c r="B422" s="34"/>
      <c r="C422" s="15"/>
      <c r="D422" s="18"/>
      <c r="E422" s="107"/>
      <c r="F422" s="106"/>
      <c r="H422" s="13">
        <v>225</v>
      </c>
      <c r="I422" s="76">
        <f>(H422*(1+$H$30)^$I$30)</f>
        <v>315.5741394075</v>
      </c>
    </row>
    <row r="423" spans="1:6" s="13" customFormat="1" ht="26.25">
      <c r="A423" s="15"/>
      <c r="B423" s="34" t="s">
        <v>140</v>
      </c>
      <c r="C423" s="15"/>
      <c r="D423" s="18"/>
      <c r="E423" s="107"/>
      <c r="F423" s="106"/>
    </row>
    <row r="424" spans="1:6" s="13" customFormat="1" ht="39">
      <c r="A424" s="15">
        <v>5.4</v>
      </c>
      <c r="B424" s="15" t="s">
        <v>141</v>
      </c>
      <c r="C424" s="18"/>
      <c r="D424" s="18"/>
      <c r="E424" s="106"/>
      <c r="F424" s="106"/>
    </row>
    <row r="425" spans="1:6" s="13" customFormat="1" ht="12.75">
      <c r="A425" s="15"/>
      <c r="B425" s="15"/>
      <c r="C425" s="15"/>
      <c r="D425" s="18"/>
      <c r="E425" s="107"/>
      <c r="F425" s="106"/>
    </row>
    <row r="426" spans="1:6" s="13" customFormat="1" ht="12.75">
      <c r="A426" s="15" t="s">
        <v>278</v>
      </c>
      <c r="B426" s="74" t="s">
        <v>193</v>
      </c>
      <c r="C426" s="18"/>
      <c r="D426" s="18"/>
      <c r="E426" s="106"/>
      <c r="F426" s="106"/>
    </row>
    <row r="427" spans="1:6" s="13" customFormat="1" ht="12.75">
      <c r="A427" s="15"/>
      <c r="B427" s="15" t="s">
        <v>162</v>
      </c>
      <c r="C427" s="18" t="s">
        <v>158</v>
      </c>
      <c r="D427" s="18">
        <v>5</v>
      </c>
      <c r="E427" s="106"/>
      <c r="F427" s="106"/>
    </row>
    <row r="428" spans="1:6" s="13" customFormat="1" ht="12.75">
      <c r="A428" s="15"/>
      <c r="B428" s="15"/>
      <c r="C428" s="18"/>
      <c r="D428" s="18"/>
      <c r="E428" s="106"/>
      <c r="F428" s="106"/>
    </row>
    <row r="429" spans="1:6" s="13" customFormat="1" ht="12.75">
      <c r="A429" s="15"/>
      <c r="B429" s="15" t="s">
        <v>163</v>
      </c>
      <c r="C429" s="18" t="s">
        <v>159</v>
      </c>
      <c r="D429" s="18">
        <v>3</v>
      </c>
      <c r="E429" s="106"/>
      <c r="F429" s="106"/>
    </row>
    <row r="430" spans="1:7" s="13" customFormat="1" ht="12.75">
      <c r="A430" s="15"/>
      <c r="B430" s="15"/>
      <c r="C430" s="18"/>
      <c r="D430" s="18"/>
      <c r="E430" s="106"/>
      <c r="F430" s="106"/>
      <c r="G430" s="33"/>
    </row>
    <row r="431" spans="1:7" s="13" customFormat="1" ht="12.75">
      <c r="A431" s="23"/>
      <c r="B431" s="22"/>
      <c r="C431" s="22"/>
      <c r="D431" s="22"/>
      <c r="E431" s="110"/>
      <c r="F431" s="111"/>
      <c r="G431" s="33"/>
    </row>
    <row r="432" spans="1:7" s="13" customFormat="1" ht="12.75">
      <c r="A432" s="212" t="s">
        <v>58</v>
      </c>
      <c r="B432" s="26"/>
      <c r="C432" s="26"/>
      <c r="D432" s="7"/>
      <c r="E432" s="213"/>
      <c r="F432" s="101"/>
      <c r="G432" s="36"/>
    </row>
    <row r="433" spans="1:7" s="13" customFormat="1" ht="12.75">
      <c r="A433" s="25"/>
      <c r="B433" s="24"/>
      <c r="C433" s="24"/>
      <c r="D433" s="24"/>
      <c r="E433" s="112"/>
      <c r="F433" s="113"/>
      <c r="G433" s="33"/>
    </row>
    <row r="434" spans="1:9" s="13" customFormat="1" ht="12.75">
      <c r="A434" s="72"/>
      <c r="B434" s="72"/>
      <c r="C434" s="69"/>
      <c r="D434" s="72"/>
      <c r="E434" s="118"/>
      <c r="F434" s="119"/>
      <c r="G434" s="33"/>
      <c r="H434" s="13">
        <v>180</v>
      </c>
      <c r="I434" s="76">
        <f>(H434*(1+$H$30)^$I$30)</f>
        <v>252.45931152600002</v>
      </c>
    </row>
    <row r="435" spans="1:7" s="13" customFormat="1" ht="12.75">
      <c r="A435" s="31"/>
      <c r="B435" s="31"/>
      <c r="C435" s="42"/>
      <c r="D435" s="42"/>
      <c r="E435" s="120"/>
      <c r="F435" s="120"/>
      <c r="G435" s="33"/>
    </row>
    <row r="436" spans="1:9" s="13" customFormat="1" ht="12.75">
      <c r="A436" s="2"/>
      <c r="B436" s="1"/>
      <c r="C436" s="1"/>
      <c r="D436" s="16"/>
      <c r="E436" s="94"/>
      <c r="F436" s="95"/>
      <c r="G436" s="1"/>
      <c r="H436" s="13">
        <v>180</v>
      </c>
      <c r="I436" s="76">
        <f>(H436*(1+$H$30)^$I$30)</f>
        <v>252.45931152600002</v>
      </c>
    </row>
    <row r="437" spans="1:7" s="13" customFormat="1" ht="12.75">
      <c r="A437" s="1"/>
      <c r="B437" s="1"/>
      <c r="C437" s="1"/>
      <c r="D437" s="16"/>
      <c r="E437" s="94"/>
      <c r="F437" s="95" t="s">
        <v>160</v>
      </c>
      <c r="G437" s="1"/>
    </row>
    <row r="438" spans="1:7" s="5" customFormat="1" ht="12.75">
      <c r="A438" s="337" t="s">
        <v>164</v>
      </c>
      <c r="B438" s="338"/>
      <c r="C438" s="338"/>
      <c r="D438" s="338"/>
      <c r="E438" s="339"/>
      <c r="F438" s="121"/>
      <c r="G438" s="33"/>
    </row>
    <row r="439" spans="1:7" s="214" customFormat="1" ht="12.75">
      <c r="A439" s="340"/>
      <c r="B439" s="341"/>
      <c r="C439" s="341"/>
      <c r="D439" s="341"/>
      <c r="E439" s="342"/>
      <c r="F439" s="101"/>
      <c r="G439" s="36"/>
    </row>
    <row r="440" spans="1:7" s="5" customFormat="1" ht="12.75">
      <c r="A440" s="343"/>
      <c r="B440" s="344"/>
      <c r="C440" s="344"/>
      <c r="D440" s="344"/>
      <c r="E440" s="345"/>
      <c r="F440" s="113"/>
      <c r="G440" s="33"/>
    </row>
    <row r="441" spans="1:7" ht="26.25">
      <c r="A441" s="15" t="s">
        <v>279</v>
      </c>
      <c r="B441" s="15" t="s">
        <v>154</v>
      </c>
      <c r="C441" s="18"/>
      <c r="D441" s="18"/>
      <c r="E441" s="106"/>
      <c r="F441" s="106"/>
      <c r="G441" s="33"/>
    </row>
    <row r="442" spans="1:7" ht="12.75">
      <c r="A442" s="15"/>
      <c r="B442" s="15"/>
      <c r="C442" s="18"/>
      <c r="D442" s="18"/>
      <c r="E442" s="106"/>
      <c r="F442" s="106"/>
      <c r="G442" s="33"/>
    </row>
    <row r="443" spans="1:7" s="3" customFormat="1" ht="12.75">
      <c r="A443" s="15" t="s">
        <v>280</v>
      </c>
      <c r="B443" s="74" t="s">
        <v>193</v>
      </c>
      <c r="C443" s="18"/>
      <c r="D443" s="18"/>
      <c r="E443" s="106"/>
      <c r="F443" s="106"/>
      <c r="G443" s="33"/>
    </row>
    <row r="444" spans="1:7" s="5" customFormat="1" ht="26.25">
      <c r="A444" s="15"/>
      <c r="B444" s="15" t="s">
        <v>155</v>
      </c>
      <c r="C444" s="18" t="s">
        <v>25</v>
      </c>
      <c r="D444" s="18">
        <v>4</v>
      </c>
      <c r="E444" s="106"/>
      <c r="F444" s="106"/>
      <c r="G444" s="33"/>
    </row>
    <row r="445" spans="1:7" s="11" customFormat="1" ht="12.75">
      <c r="A445" s="15"/>
      <c r="B445" s="31"/>
      <c r="C445" s="18"/>
      <c r="D445" s="18"/>
      <c r="E445" s="106"/>
      <c r="F445" s="106"/>
      <c r="G445" s="33"/>
    </row>
    <row r="446" spans="1:7" s="13" customFormat="1" ht="12.75">
      <c r="A446" s="15" t="s">
        <v>281</v>
      </c>
      <c r="B446" s="38" t="s">
        <v>153</v>
      </c>
      <c r="C446" s="18"/>
      <c r="D446" s="18"/>
      <c r="E446" s="106"/>
      <c r="F446" s="106"/>
      <c r="G446" s="33"/>
    </row>
    <row r="447" spans="1:7" s="13" customFormat="1" ht="12.75">
      <c r="A447" s="15" t="s">
        <v>282</v>
      </c>
      <c r="B447" s="74" t="s">
        <v>193</v>
      </c>
      <c r="C447" s="18"/>
      <c r="D447" s="18"/>
      <c r="E447" s="106"/>
      <c r="F447" s="106"/>
      <c r="G447" s="33"/>
    </row>
    <row r="448" spans="1:7" s="13" customFormat="1" ht="12.75">
      <c r="A448" s="15"/>
      <c r="B448" s="15"/>
      <c r="C448" s="18"/>
      <c r="D448" s="18"/>
      <c r="E448" s="106"/>
      <c r="F448" s="106"/>
      <c r="G448" s="33"/>
    </row>
    <row r="449" spans="1:7" s="13" customFormat="1" ht="12.75">
      <c r="A449" s="15"/>
      <c r="B449" s="33" t="s">
        <v>142</v>
      </c>
      <c r="C449" s="18"/>
      <c r="D449" s="18">
        <v>8</v>
      </c>
      <c r="E449" s="106"/>
      <c r="F449" s="106"/>
      <c r="G449" s="33"/>
    </row>
    <row r="450" spans="1:9" s="13" customFormat="1" ht="12.75">
      <c r="A450" s="15"/>
      <c r="B450" s="33"/>
      <c r="C450" s="18"/>
      <c r="D450" s="18"/>
      <c r="E450" s="106"/>
      <c r="F450" s="106"/>
      <c r="G450" s="33"/>
      <c r="I450" s="76">
        <f>(H450*(1+$H$30)^$I$30)</f>
        <v>0</v>
      </c>
    </row>
    <row r="451" spans="1:7" s="13" customFormat="1" ht="12.75">
      <c r="A451" s="15"/>
      <c r="B451" s="38" t="s">
        <v>150</v>
      </c>
      <c r="C451" s="18"/>
      <c r="D451" s="18">
        <v>2</v>
      </c>
      <c r="E451" s="106"/>
      <c r="F451" s="106"/>
      <c r="G451" s="33"/>
    </row>
    <row r="452" spans="1:6" s="13" customFormat="1" ht="12.75">
      <c r="A452" s="15"/>
      <c r="B452" s="15"/>
      <c r="C452" s="15"/>
      <c r="D452" s="18"/>
      <c r="E452" s="107"/>
      <c r="F452" s="106"/>
    </row>
    <row r="453" spans="1:6" s="13" customFormat="1" ht="12.75">
      <c r="A453" s="15" t="s">
        <v>283</v>
      </c>
      <c r="B453" s="15" t="s">
        <v>64</v>
      </c>
      <c r="C453" s="18"/>
      <c r="D453" s="18"/>
      <c r="E453" s="106"/>
      <c r="F453" s="106"/>
    </row>
    <row r="454" spans="1:6" s="13" customFormat="1" ht="12.75">
      <c r="A454" s="15"/>
      <c r="B454" s="15"/>
      <c r="C454" s="15"/>
      <c r="D454" s="18"/>
      <c r="E454" s="107"/>
      <c r="F454" s="106"/>
    </row>
    <row r="455" spans="1:6" s="13" customFormat="1" ht="12.75">
      <c r="A455" s="15" t="s">
        <v>284</v>
      </c>
      <c r="B455" s="15" t="s">
        <v>65</v>
      </c>
      <c r="C455" s="18" t="s">
        <v>20</v>
      </c>
      <c r="D455" s="18"/>
      <c r="E455" s="106"/>
      <c r="F455" s="364" t="s">
        <v>479</v>
      </c>
    </row>
    <row r="456" spans="1:6" s="13" customFormat="1" ht="12.75">
      <c r="A456" s="15"/>
      <c r="B456" s="15"/>
      <c r="C456" s="15"/>
      <c r="D456" s="18"/>
      <c r="E456" s="107"/>
      <c r="F456" s="363"/>
    </row>
    <row r="457" spans="1:6" s="13" customFormat="1" ht="12.75">
      <c r="A457" s="15" t="s">
        <v>285</v>
      </c>
      <c r="B457" s="15" t="s">
        <v>66</v>
      </c>
      <c r="C457" s="18" t="s">
        <v>20</v>
      </c>
      <c r="D457" s="18"/>
      <c r="E457" s="106"/>
      <c r="F457" s="363" t="s">
        <v>152</v>
      </c>
    </row>
    <row r="458" spans="1:6" s="13" customFormat="1" ht="12.75">
      <c r="A458" s="15"/>
      <c r="B458" s="15"/>
      <c r="C458" s="15"/>
      <c r="D458" s="18"/>
      <c r="E458" s="107"/>
      <c r="F458" s="363"/>
    </row>
    <row r="459" spans="1:6" s="13" customFormat="1" ht="26.25">
      <c r="A459" s="15" t="s">
        <v>286</v>
      </c>
      <c r="B459" s="15" t="s">
        <v>67</v>
      </c>
      <c r="C459" s="18" t="s">
        <v>20</v>
      </c>
      <c r="D459" s="18"/>
      <c r="E459" s="106"/>
      <c r="F459" s="363" t="s">
        <v>152</v>
      </c>
    </row>
    <row r="460" spans="1:6" s="13" customFormat="1" ht="12.75">
      <c r="A460" s="15"/>
      <c r="B460" s="15"/>
      <c r="C460" s="15"/>
      <c r="D460" s="18"/>
      <c r="E460" s="107"/>
      <c r="F460" s="106"/>
    </row>
    <row r="461" spans="1:6" s="13" customFormat="1" ht="26.25">
      <c r="A461" s="15" t="s">
        <v>287</v>
      </c>
      <c r="B461" s="15" t="s">
        <v>151</v>
      </c>
      <c r="C461" s="18" t="s">
        <v>20</v>
      </c>
      <c r="D461" s="18">
        <v>6</v>
      </c>
      <c r="E461" s="106"/>
      <c r="F461" s="106"/>
    </row>
    <row r="462" spans="1:6" s="13" customFormat="1" ht="12.75">
      <c r="A462" s="15"/>
      <c r="B462" s="15"/>
      <c r="C462" s="15"/>
      <c r="D462" s="18"/>
      <c r="E462" s="107"/>
      <c r="F462" s="106"/>
    </row>
    <row r="463" spans="1:6" s="13" customFormat="1" ht="12.75">
      <c r="A463" s="15"/>
      <c r="B463" s="15" t="s">
        <v>68</v>
      </c>
      <c r="C463" s="18"/>
      <c r="D463" s="18"/>
      <c r="E463" s="106"/>
      <c r="F463" s="363"/>
    </row>
    <row r="464" spans="1:6" s="13" customFormat="1" ht="12.75">
      <c r="A464" s="15" t="s">
        <v>288</v>
      </c>
      <c r="B464" s="15" t="s">
        <v>194</v>
      </c>
      <c r="C464" s="18" t="s">
        <v>25</v>
      </c>
      <c r="D464" s="18">
        <v>0</v>
      </c>
      <c r="E464" s="106"/>
      <c r="F464" s="363" t="s">
        <v>152</v>
      </c>
    </row>
    <row r="465" spans="1:6" s="13" customFormat="1" ht="12.75">
      <c r="A465" s="15"/>
      <c r="B465" s="15"/>
      <c r="C465" s="15"/>
      <c r="D465" s="18"/>
      <c r="E465" s="107"/>
      <c r="F465" s="363"/>
    </row>
    <row r="466" spans="1:6" s="13" customFormat="1" ht="12.75">
      <c r="A466" s="15" t="s">
        <v>289</v>
      </c>
      <c r="B466" s="15" t="s">
        <v>69</v>
      </c>
      <c r="C466" s="18" t="s">
        <v>25</v>
      </c>
      <c r="D466" s="18">
        <v>0</v>
      </c>
      <c r="E466" s="106"/>
      <c r="F466" s="363" t="s">
        <v>152</v>
      </c>
    </row>
    <row r="467" spans="1:6" s="13" customFormat="1" ht="12.75">
      <c r="A467" s="15"/>
      <c r="B467" s="31"/>
      <c r="C467" s="18"/>
      <c r="D467" s="18"/>
      <c r="E467" s="106"/>
      <c r="F467" s="106"/>
    </row>
    <row r="468" spans="1:6" s="13" customFormat="1" ht="12.75">
      <c r="A468" s="15" t="s">
        <v>290</v>
      </c>
      <c r="B468" s="36" t="s">
        <v>146</v>
      </c>
      <c r="C468" s="122" t="s">
        <v>78</v>
      </c>
      <c r="D468" s="39">
        <v>1</v>
      </c>
      <c r="F468" s="117"/>
    </row>
    <row r="469" spans="1:6" s="13" customFormat="1" ht="12.75">
      <c r="A469" s="15"/>
      <c r="B469" s="36"/>
      <c r="C469" s="15"/>
      <c r="D469" s="18"/>
      <c r="E469" s="107"/>
      <c r="F469" s="106"/>
    </row>
    <row r="470" spans="1:7" s="13" customFormat="1" ht="26.25">
      <c r="A470" s="15" t="s">
        <v>291</v>
      </c>
      <c r="B470" s="35" t="s">
        <v>143</v>
      </c>
      <c r="C470" s="18"/>
      <c r="D470" s="18"/>
      <c r="E470" s="107"/>
      <c r="F470" s="106"/>
      <c r="G470" s="45"/>
    </row>
    <row r="471" spans="1:7" s="13" customFormat="1" ht="12.75">
      <c r="A471" s="15"/>
      <c r="B471" s="35"/>
      <c r="C471" s="18"/>
      <c r="D471" s="18"/>
      <c r="E471" s="107"/>
      <c r="F471" s="106"/>
      <c r="G471" s="45"/>
    </row>
    <row r="472" spans="1:7" s="13" customFormat="1" ht="12.75">
      <c r="A472" s="15"/>
      <c r="B472" s="65" t="s">
        <v>145</v>
      </c>
      <c r="C472" s="18" t="s">
        <v>144</v>
      </c>
      <c r="D472" s="44">
        <v>1</v>
      </c>
      <c r="E472" s="123"/>
      <c r="F472" s="106"/>
      <c r="G472" s="45"/>
    </row>
    <row r="473" spans="1:7" s="13" customFormat="1" ht="12.75">
      <c r="A473" s="15"/>
      <c r="B473" s="71"/>
      <c r="C473" s="18"/>
      <c r="D473" s="44"/>
      <c r="E473" s="123"/>
      <c r="F473" s="106"/>
      <c r="G473" s="45"/>
    </row>
    <row r="474" spans="1:7" s="13" customFormat="1" ht="12.75">
      <c r="A474" s="23"/>
      <c r="B474" s="22"/>
      <c r="C474" s="22"/>
      <c r="D474" s="22"/>
      <c r="E474" s="110"/>
      <c r="F474" s="111"/>
      <c r="G474" s="45"/>
    </row>
    <row r="475" spans="1:7" s="13" customFormat="1" ht="12.75">
      <c r="A475" s="212" t="s">
        <v>16</v>
      </c>
      <c r="B475" s="26"/>
      <c r="C475" s="26"/>
      <c r="D475" s="7"/>
      <c r="E475" s="213"/>
      <c r="F475" s="101"/>
      <c r="G475" s="215"/>
    </row>
    <row r="476" spans="1:7" s="13" customFormat="1" ht="12.75">
      <c r="A476" s="25"/>
      <c r="B476" s="24"/>
      <c r="C476" s="24"/>
      <c r="D476" s="24"/>
      <c r="E476" s="112"/>
      <c r="F476" s="113"/>
      <c r="G476" s="1"/>
    </row>
    <row r="477" spans="1:7" s="13" customFormat="1" ht="12.75">
      <c r="A477" s="72"/>
      <c r="B477" s="72"/>
      <c r="C477" s="72"/>
      <c r="D477" s="72"/>
      <c r="E477" s="118"/>
      <c r="F477" s="119"/>
      <c r="G477" s="1"/>
    </row>
    <row r="478" spans="1:7" s="13" customFormat="1" ht="12.75">
      <c r="A478" s="1"/>
      <c r="B478" s="1"/>
      <c r="C478" s="16"/>
      <c r="D478" s="16"/>
      <c r="E478" s="94"/>
      <c r="F478" s="95"/>
      <c r="G478" s="1"/>
    </row>
    <row r="479" spans="1:7" s="13" customFormat="1" ht="12.75">
      <c r="A479" s="2"/>
      <c r="B479" s="1"/>
      <c r="C479" s="1"/>
      <c r="D479" s="16"/>
      <c r="E479" s="94"/>
      <c r="F479" s="124"/>
      <c r="G479" s="49"/>
    </row>
    <row r="480" spans="1:7" s="13" customFormat="1" ht="12.75">
      <c r="A480" s="1"/>
      <c r="B480" s="1"/>
      <c r="C480" s="1"/>
      <c r="D480" s="16"/>
      <c r="E480" s="94"/>
      <c r="F480" s="124" t="s">
        <v>292</v>
      </c>
      <c r="G480" s="49"/>
    </row>
    <row r="481" spans="1:7" s="13" customFormat="1" ht="12.75">
      <c r="A481" s="6"/>
      <c r="B481" s="6"/>
      <c r="C481" s="6"/>
      <c r="D481" s="6"/>
      <c r="E481" s="98"/>
      <c r="F481" s="125"/>
      <c r="G481" s="67"/>
    </row>
    <row r="482" spans="1:7" s="13" customFormat="1" ht="12.75">
      <c r="A482" s="8" t="s">
        <v>0</v>
      </c>
      <c r="B482" s="8" t="s">
        <v>1</v>
      </c>
      <c r="C482" s="8" t="s">
        <v>2</v>
      </c>
      <c r="D482" s="8" t="s">
        <v>3</v>
      </c>
      <c r="E482" s="100" t="s">
        <v>4</v>
      </c>
      <c r="F482" s="126" t="s">
        <v>5</v>
      </c>
      <c r="G482" s="67"/>
    </row>
    <row r="483" spans="1:7" s="13" customFormat="1" ht="12.75">
      <c r="A483" s="8" t="s">
        <v>6</v>
      </c>
      <c r="B483" s="8"/>
      <c r="C483" s="8"/>
      <c r="D483" s="8"/>
      <c r="E483" s="100"/>
      <c r="F483" s="126" t="s">
        <v>7</v>
      </c>
      <c r="G483" s="67"/>
    </row>
    <row r="484" spans="1:7" s="13" customFormat="1" ht="12.75">
      <c r="A484" s="9"/>
      <c r="B484" s="9"/>
      <c r="C484" s="9"/>
      <c r="D484" s="9"/>
      <c r="E484" s="102"/>
      <c r="F484" s="127"/>
      <c r="G484" s="67"/>
    </row>
    <row r="485" spans="1:7" s="13" customFormat="1" ht="12.75">
      <c r="A485" s="35">
        <v>6</v>
      </c>
      <c r="B485" s="35" t="s">
        <v>292</v>
      </c>
      <c r="C485" s="18"/>
      <c r="D485" s="18"/>
      <c r="E485" s="106"/>
      <c r="F485" s="128"/>
      <c r="G485" s="67"/>
    </row>
    <row r="486" spans="1:7" s="13" customFormat="1" ht="12.75">
      <c r="A486" s="15"/>
      <c r="B486" s="15"/>
      <c r="C486" s="15"/>
      <c r="D486" s="18"/>
      <c r="E486" s="107"/>
      <c r="F486" s="128"/>
      <c r="G486" s="67"/>
    </row>
    <row r="487" spans="1:7" s="13" customFormat="1" ht="26.25">
      <c r="A487" s="15" t="s">
        <v>293</v>
      </c>
      <c r="B487" s="15" t="s">
        <v>165</v>
      </c>
      <c r="C487" s="15"/>
      <c r="D487" s="18"/>
      <c r="E487" s="107"/>
      <c r="F487" s="128"/>
      <c r="G487" s="67"/>
    </row>
    <row r="488" spans="1:7" s="13" customFormat="1" ht="12.75">
      <c r="A488" s="15"/>
      <c r="B488" s="15" t="s">
        <v>166</v>
      </c>
      <c r="C488" s="18"/>
      <c r="D488" s="18"/>
      <c r="E488" s="106"/>
      <c r="F488" s="128"/>
      <c r="G488" s="67"/>
    </row>
    <row r="489" spans="1:7" s="13" customFormat="1" ht="26.25">
      <c r="A489" s="15"/>
      <c r="B489" s="15" t="s">
        <v>167</v>
      </c>
      <c r="C489" s="18" t="s">
        <v>43</v>
      </c>
      <c r="D489" s="77">
        <v>1500</v>
      </c>
      <c r="E489" s="106"/>
      <c r="F489" s="128"/>
      <c r="G489" s="67"/>
    </row>
    <row r="490" spans="1:7" s="13" customFormat="1" ht="12.75">
      <c r="A490" s="15"/>
      <c r="B490" s="15"/>
      <c r="C490" s="15"/>
      <c r="D490" s="77"/>
      <c r="E490" s="107"/>
      <c r="F490" s="128"/>
      <c r="G490" s="68"/>
    </row>
    <row r="491" spans="1:7" s="13" customFormat="1" ht="12.75">
      <c r="A491" s="15" t="s">
        <v>294</v>
      </c>
      <c r="B491" s="15" t="s">
        <v>70</v>
      </c>
      <c r="C491" s="18"/>
      <c r="D491" s="77"/>
      <c r="E491" s="106"/>
      <c r="F491" s="128"/>
      <c r="G491" s="68"/>
    </row>
    <row r="492" spans="1:7" s="13" customFormat="1" ht="12.75">
      <c r="A492" s="15"/>
      <c r="B492" s="15" t="s">
        <v>168</v>
      </c>
      <c r="C492" s="18" t="s">
        <v>71</v>
      </c>
      <c r="D492" s="78">
        <v>90</v>
      </c>
      <c r="E492" s="106"/>
      <c r="F492" s="128"/>
      <c r="G492" s="67"/>
    </row>
    <row r="493" spans="1:7" s="11" customFormat="1" ht="12.75">
      <c r="A493" s="15"/>
      <c r="B493" s="15"/>
      <c r="C493" s="15"/>
      <c r="D493" s="77"/>
      <c r="E493" s="107"/>
      <c r="F493" s="128"/>
      <c r="G493" s="67"/>
    </row>
    <row r="494" spans="1:7" s="13" customFormat="1" ht="12.75">
      <c r="A494" s="15"/>
      <c r="B494" s="15"/>
      <c r="C494" s="15"/>
      <c r="D494" s="18"/>
      <c r="E494" s="107"/>
      <c r="F494" s="128"/>
      <c r="G494" s="67"/>
    </row>
    <row r="495" spans="1:7" s="13" customFormat="1" ht="12.75">
      <c r="A495" s="15"/>
      <c r="B495" s="15"/>
      <c r="C495" s="15"/>
      <c r="D495" s="18"/>
      <c r="E495" s="107"/>
      <c r="F495" s="128"/>
      <c r="G495" s="67"/>
    </row>
    <row r="496" spans="1:7" s="13" customFormat="1" ht="12.75">
      <c r="A496" s="15"/>
      <c r="B496" s="15"/>
      <c r="C496" s="15"/>
      <c r="D496" s="18"/>
      <c r="E496" s="107"/>
      <c r="F496" s="128"/>
      <c r="G496" s="67"/>
    </row>
    <row r="497" spans="1:7" s="13" customFormat="1" ht="12.75">
      <c r="A497" s="15"/>
      <c r="B497" s="15"/>
      <c r="C497" s="15"/>
      <c r="D497" s="18"/>
      <c r="E497" s="107"/>
      <c r="F497" s="128"/>
      <c r="G497" s="67"/>
    </row>
    <row r="498" spans="1:7" s="13" customFormat="1" ht="12.75">
      <c r="A498" s="15"/>
      <c r="B498" s="15"/>
      <c r="C498" s="15"/>
      <c r="D498" s="18"/>
      <c r="E498" s="107"/>
      <c r="F498" s="128"/>
      <c r="G498" s="67"/>
    </row>
    <row r="499" spans="1:7" s="13" customFormat="1" ht="12.75">
      <c r="A499" s="15"/>
      <c r="B499" s="15"/>
      <c r="C499" s="15"/>
      <c r="D499" s="18"/>
      <c r="E499" s="107"/>
      <c r="F499" s="128"/>
      <c r="G499" s="67"/>
    </row>
    <row r="500" spans="1:7" s="13" customFormat="1" ht="12.75">
      <c r="A500" s="15"/>
      <c r="B500" s="15"/>
      <c r="C500" s="15"/>
      <c r="D500" s="18"/>
      <c r="E500" s="107"/>
      <c r="F500" s="128"/>
      <c r="G500" s="67"/>
    </row>
    <row r="501" spans="1:9" s="13" customFormat="1" ht="12.75">
      <c r="A501" s="15"/>
      <c r="B501" s="15"/>
      <c r="C501" s="15"/>
      <c r="D501" s="18"/>
      <c r="E501" s="107"/>
      <c r="F501" s="128"/>
      <c r="G501" s="67"/>
      <c r="I501" s="76">
        <f>(H501*(1+$H$30)^$I$30)</f>
        <v>0</v>
      </c>
    </row>
    <row r="502" spans="1:7" s="13" customFormat="1" ht="12.75">
      <c r="A502" s="15"/>
      <c r="B502" s="15"/>
      <c r="C502" s="15"/>
      <c r="D502" s="18"/>
      <c r="E502" s="107"/>
      <c r="F502" s="128"/>
      <c r="G502" s="67"/>
    </row>
    <row r="503" spans="1:6" s="13" customFormat="1" ht="12.75">
      <c r="A503" s="15"/>
      <c r="B503" s="15"/>
      <c r="C503" s="15"/>
      <c r="D503" s="18"/>
      <c r="E503" s="107"/>
      <c r="F503" s="106"/>
    </row>
    <row r="504" spans="1:6" s="13" customFormat="1" ht="12.75">
      <c r="A504" s="15"/>
      <c r="B504" s="15"/>
      <c r="C504" s="15"/>
      <c r="D504" s="18"/>
      <c r="E504" s="107"/>
      <c r="F504" s="106"/>
    </row>
    <row r="505" spans="1:6" s="13" customFormat="1" ht="12.75">
      <c r="A505" s="15"/>
      <c r="B505" s="15"/>
      <c r="C505" s="15"/>
      <c r="D505" s="18"/>
      <c r="E505" s="107"/>
      <c r="F505" s="106"/>
    </row>
    <row r="506" spans="1:6" s="13" customFormat="1" ht="12.75">
      <c r="A506" s="15"/>
      <c r="B506" s="15"/>
      <c r="C506" s="15"/>
      <c r="D506" s="18"/>
      <c r="E506" s="107"/>
      <c r="F506" s="106"/>
    </row>
    <row r="507" spans="1:6" s="13" customFormat="1" ht="12.75">
      <c r="A507" s="15"/>
      <c r="B507" s="15"/>
      <c r="C507" s="15"/>
      <c r="D507" s="18"/>
      <c r="E507" s="107"/>
      <c r="F507" s="106"/>
    </row>
    <row r="508" spans="1:7" s="13" customFormat="1" ht="12.75">
      <c r="A508" s="20"/>
      <c r="B508" s="20"/>
      <c r="C508" s="20"/>
      <c r="D508" s="40"/>
      <c r="E508" s="108"/>
      <c r="F508" s="109"/>
      <c r="G508" s="11"/>
    </row>
    <row r="509" spans="1:7" s="13" customFormat="1" ht="12.75">
      <c r="A509" s="23"/>
      <c r="B509" s="22"/>
      <c r="C509" s="22"/>
      <c r="D509" s="22"/>
      <c r="E509" s="110"/>
      <c r="F509" s="111"/>
      <c r="G509" s="5"/>
    </row>
    <row r="510" spans="1:7" s="13" customFormat="1" ht="12.75">
      <c r="A510" s="212" t="s">
        <v>16</v>
      </c>
      <c r="B510" s="26"/>
      <c r="C510" s="26"/>
      <c r="D510" s="7"/>
      <c r="E510" s="213"/>
      <c r="F510" s="101"/>
      <c r="G510" s="214"/>
    </row>
    <row r="511" spans="1:7" s="13" customFormat="1" ht="12.75">
      <c r="A511" s="25"/>
      <c r="B511" s="24"/>
      <c r="C511" s="24"/>
      <c r="D511" s="24"/>
      <c r="E511" s="112"/>
      <c r="F511" s="113"/>
      <c r="G511" s="5"/>
    </row>
    <row r="512" spans="1:7" s="13" customFormat="1" ht="12.75">
      <c r="A512" s="12"/>
      <c r="B512" s="1"/>
      <c r="C512" s="1"/>
      <c r="D512" s="16"/>
      <c r="E512" s="94"/>
      <c r="F512" s="95"/>
      <c r="G512" s="1"/>
    </row>
    <row r="513" spans="1:7" s="13" customFormat="1" ht="12.75">
      <c r="A513" s="1"/>
      <c r="B513" s="1"/>
      <c r="C513" s="16"/>
      <c r="D513" s="16"/>
      <c r="E513" s="94"/>
      <c r="F513" s="95"/>
      <c r="G513" s="1"/>
    </row>
    <row r="514" spans="1:7" s="13" customFormat="1" ht="12.75">
      <c r="A514" s="2"/>
      <c r="B514" s="1"/>
      <c r="C514" s="1"/>
      <c r="D514" s="16"/>
      <c r="E514" s="94"/>
      <c r="F514" s="95"/>
      <c r="G514" s="1"/>
    </row>
    <row r="515" spans="1:7" s="13" customFormat="1" ht="12.75">
      <c r="A515" s="1"/>
      <c r="B515" s="1"/>
      <c r="C515" s="1"/>
      <c r="D515" s="16"/>
      <c r="E515" s="94"/>
      <c r="F515" s="95" t="s">
        <v>296</v>
      </c>
      <c r="G515" s="1"/>
    </row>
    <row r="516" spans="1:7" s="13" customFormat="1" ht="12.75">
      <c r="A516" s="6"/>
      <c r="B516" s="6"/>
      <c r="C516" s="6"/>
      <c r="D516" s="6"/>
      <c r="E516" s="98"/>
      <c r="F516" s="99"/>
      <c r="G516" s="5"/>
    </row>
    <row r="517" spans="1:7" s="13" customFormat="1" ht="12.75">
      <c r="A517" s="8" t="s">
        <v>0</v>
      </c>
      <c r="B517" s="8" t="s">
        <v>1</v>
      </c>
      <c r="C517" s="8" t="s">
        <v>2</v>
      </c>
      <c r="D517" s="8" t="s">
        <v>3</v>
      </c>
      <c r="E517" s="100" t="s">
        <v>4</v>
      </c>
      <c r="F517" s="101" t="s">
        <v>5</v>
      </c>
      <c r="G517" s="5"/>
    </row>
    <row r="518" spans="1:7" s="13" customFormat="1" ht="12.75">
      <c r="A518" s="8" t="s">
        <v>6</v>
      </c>
      <c r="B518" s="8"/>
      <c r="C518" s="8"/>
      <c r="D518" s="8"/>
      <c r="E518" s="100"/>
      <c r="F518" s="101" t="s">
        <v>7</v>
      </c>
      <c r="G518" s="5"/>
    </row>
    <row r="519" spans="1:7" s="13" customFormat="1" ht="12.75">
      <c r="A519" s="9"/>
      <c r="B519" s="9"/>
      <c r="C519" s="9"/>
      <c r="D519" s="9"/>
      <c r="E519" s="102"/>
      <c r="F519" s="103"/>
      <c r="G519" s="5"/>
    </row>
    <row r="520" spans="1:9" s="13" customFormat="1" ht="12.75">
      <c r="A520" s="10"/>
      <c r="B520" s="10"/>
      <c r="C520" s="10"/>
      <c r="D520" s="43"/>
      <c r="E520" s="104"/>
      <c r="F520" s="105"/>
      <c r="G520" s="11"/>
      <c r="I520" s="76">
        <f>(H520*(1+$H$30)^$I$30)</f>
        <v>0</v>
      </c>
    </row>
    <row r="521" spans="1:7" s="11" customFormat="1" ht="12.75">
      <c r="A521" s="35">
        <v>7</v>
      </c>
      <c r="B521" s="35" t="s">
        <v>296</v>
      </c>
      <c r="C521" s="18"/>
      <c r="D521" s="18"/>
      <c r="E521" s="106"/>
      <c r="F521" s="106"/>
      <c r="G521" s="13"/>
    </row>
    <row r="522" spans="1:7" s="214" customFormat="1" ht="12.75">
      <c r="A522" s="15" t="s">
        <v>297</v>
      </c>
      <c r="B522" s="15" t="s">
        <v>72</v>
      </c>
      <c r="C522" s="18"/>
      <c r="D522" s="18"/>
      <c r="E522" s="106"/>
      <c r="F522" s="106"/>
      <c r="G522" s="13"/>
    </row>
    <row r="523" spans="1:7" s="5" customFormat="1" ht="12.75">
      <c r="A523" s="15"/>
      <c r="B523" s="15"/>
      <c r="C523" s="15"/>
      <c r="D523" s="18"/>
      <c r="E523" s="107"/>
      <c r="F523" s="106"/>
      <c r="G523" s="13"/>
    </row>
    <row r="524" spans="1:7" ht="12.75">
      <c r="A524" s="15"/>
      <c r="B524" s="15" t="s">
        <v>73</v>
      </c>
      <c r="C524" s="18"/>
      <c r="D524" s="18"/>
      <c r="E524" s="106"/>
      <c r="F524" s="106"/>
      <c r="G524" s="13"/>
    </row>
    <row r="525" spans="1:7" ht="12.75">
      <c r="A525" s="15" t="s">
        <v>298</v>
      </c>
      <c r="B525" s="15" t="s">
        <v>169</v>
      </c>
      <c r="C525" s="18" t="s">
        <v>20</v>
      </c>
      <c r="D525" s="77">
        <v>14280</v>
      </c>
      <c r="E525" s="106"/>
      <c r="F525" s="106"/>
      <c r="G525" s="13"/>
    </row>
    <row r="526" spans="1:7" ht="12.75">
      <c r="A526" s="15"/>
      <c r="B526" s="15"/>
      <c r="C526" s="15"/>
      <c r="D526" s="77"/>
      <c r="E526" s="107"/>
      <c r="F526" s="106"/>
      <c r="G526" s="13"/>
    </row>
    <row r="527" spans="1:7" s="3" customFormat="1" ht="12.75">
      <c r="A527" s="15" t="s">
        <v>299</v>
      </c>
      <c r="B527" s="15" t="s">
        <v>75</v>
      </c>
      <c r="C527" s="18"/>
      <c r="D527" s="77"/>
      <c r="E527" s="106"/>
      <c r="F527" s="106"/>
      <c r="G527" s="13"/>
    </row>
    <row r="528" spans="1:7" s="5" customFormat="1" ht="12.75">
      <c r="A528" s="15"/>
      <c r="B528" s="15" t="s">
        <v>76</v>
      </c>
      <c r="C528" s="18"/>
      <c r="D528" s="77"/>
      <c r="E528" s="106"/>
      <c r="F528" s="106"/>
      <c r="G528" s="13"/>
    </row>
    <row r="529" spans="1:7" s="5" customFormat="1" ht="12.75">
      <c r="A529" s="15" t="s">
        <v>300</v>
      </c>
      <c r="B529" s="15" t="s">
        <v>170</v>
      </c>
      <c r="C529" s="18" t="s">
        <v>20</v>
      </c>
      <c r="D529" s="77">
        <v>14280</v>
      </c>
      <c r="E529" s="106"/>
      <c r="F529" s="106"/>
      <c r="G529" s="13"/>
    </row>
    <row r="530" spans="1:7" s="214" customFormat="1" ht="12.75">
      <c r="A530" s="15"/>
      <c r="B530" s="15"/>
      <c r="C530" s="15"/>
      <c r="D530" s="18"/>
      <c r="E530" s="107"/>
      <c r="F530" s="106"/>
      <c r="G530" s="13"/>
    </row>
    <row r="531" spans="1:7" s="5" customFormat="1" ht="26.25">
      <c r="A531" s="15" t="s">
        <v>301</v>
      </c>
      <c r="B531" s="15" t="s">
        <v>171</v>
      </c>
      <c r="C531" s="18"/>
      <c r="D531" s="18"/>
      <c r="E531" s="106"/>
      <c r="F531" s="106"/>
      <c r="G531" s="13"/>
    </row>
    <row r="532" spans="1:6" s="13" customFormat="1" ht="12.75">
      <c r="A532" s="15"/>
      <c r="B532" s="74" t="s">
        <v>173</v>
      </c>
      <c r="C532" s="77"/>
      <c r="D532" s="77"/>
      <c r="E532" s="114"/>
      <c r="F532" s="106"/>
    </row>
    <row r="533" spans="1:6" s="13" customFormat="1" ht="12.75">
      <c r="A533" s="15"/>
      <c r="B533" s="74" t="s">
        <v>172</v>
      </c>
      <c r="C533" s="77"/>
      <c r="D533" s="77"/>
      <c r="E533" s="114"/>
      <c r="F533" s="106"/>
    </row>
    <row r="534" spans="1:6" s="13" customFormat="1" ht="12.75">
      <c r="A534" s="15"/>
      <c r="B534" s="74" t="s">
        <v>174</v>
      </c>
      <c r="C534" s="77"/>
      <c r="D534" s="77"/>
      <c r="E534" s="114"/>
      <c r="F534" s="106"/>
    </row>
    <row r="535" spans="1:6" s="13" customFormat="1" ht="12.75">
      <c r="A535" s="15"/>
      <c r="B535" s="74" t="s">
        <v>175</v>
      </c>
      <c r="C535" s="77" t="s">
        <v>71</v>
      </c>
      <c r="D535" s="78">
        <v>1400</v>
      </c>
      <c r="E535" s="115"/>
      <c r="F535" s="106"/>
    </row>
    <row r="536" spans="1:6" s="13" customFormat="1" ht="12.75">
      <c r="A536" s="15"/>
      <c r="B536" s="74"/>
      <c r="C536" s="74"/>
      <c r="D536" s="77"/>
      <c r="E536" s="114"/>
      <c r="F536" s="106"/>
    </row>
    <row r="537" spans="1:6" s="13" customFormat="1" ht="26.25">
      <c r="A537" s="15"/>
      <c r="B537" s="74" t="s">
        <v>176</v>
      </c>
      <c r="C537" s="77" t="s">
        <v>71</v>
      </c>
      <c r="D537" s="77">
        <v>2</v>
      </c>
      <c r="E537" s="114"/>
      <c r="F537" s="363" t="s">
        <v>161</v>
      </c>
    </row>
    <row r="538" spans="1:6" s="13" customFormat="1" ht="12.75">
      <c r="A538" s="15"/>
      <c r="B538" s="74"/>
      <c r="C538" s="74"/>
      <c r="D538" s="77"/>
      <c r="E538" s="114"/>
      <c r="F538" s="363"/>
    </row>
    <row r="539" spans="1:6" s="13" customFormat="1" ht="12.75">
      <c r="A539" s="15"/>
      <c r="B539" s="15" t="s">
        <v>177</v>
      </c>
      <c r="C539" s="18"/>
      <c r="D539" s="18"/>
      <c r="E539" s="107"/>
      <c r="F539" s="363"/>
    </row>
    <row r="540" spans="1:6" s="13" customFormat="1" ht="12.75">
      <c r="A540" s="15"/>
      <c r="B540" s="15" t="s">
        <v>178</v>
      </c>
      <c r="C540" s="18" t="s">
        <v>71</v>
      </c>
      <c r="D540" s="18"/>
      <c r="E540" s="107"/>
      <c r="F540" s="363" t="s">
        <v>161</v>
      </c>
    </row>
    <row r="541" spans="1:9" s="13" customFormat="1" ht="12.75">
      <c r="A541" s="15"/>
      <c r="B541" s="15"/>
      <c r="C541" s="15"/>
      <c r="D541" s="18"/>
      <c r="E541" s="107"/>
      <c r="F541" s="106"/>
      <c r="H541" s="13">
        <v>5500</v>
      </c>
      <c r="I541" s="76">
        <f>(H541*(1+$H$30)^$I$30)</f>
        <v>7714.0345188500005</v>
      </c>
    </row>
    <row r="542" spans="1:6" s="13" customFormat="1" ht="39">
      <c r="A542" s="15" t="s">
        <v>302</v>
      </c>
      <c r="B542" s="74" t="s">
        <v>179</v>
      </c>
      <c r="C542" s="77" t="s">
        <v>20</v>
      </c>
      <c r="D542" s="77">
        <v>7000</v>
      </c>
      <c r="E542" s="115"/>
      <c r="F542" s="115"/>
    </row>
    <row r="543" spans="1:6" s="13" customFormat="1" ht="12.75">
      <c r="A543" s="15"/>
      <c r="B543" s="79" t="s">
        <v>180</v>
      </c>
      <c r="C543" s="77"/>
      <c r="D543" s="77"/>
      <c r="E543" s="115"/>
      <c r="F543" s="106"/>
    </row>
    <row r="544" spans="1:9" s="13" customFormat="1" ht="12.75">
      <c r="A544" s="15"/>
      <c r="B544" s="79"/>
      <c r="C544" s="77"/>
      <c r="D544" s="77"/>
      <c r="E544" s="115"/>
      <c r="F544" s="106"/>
      <c r="H544" s="13">
        <v>65</v>
      </c>
      <c r="I544" s="76">
        <f>(H544*(1+$H$30)^$I$30)</f>
        <v>91.16586249550001</v>
      </c>
    </row>
    <row r="545" spans="1:6" s="13" customFormat="1" ht="12.75">
      <c r="A545" s="15" t="s">
        <v>303</v>
      </c>
      <c r="B545" s="79" t="s">
        <v>181</v>
      </c>
      <c r="C545" s="77" t="s">
        <v>27</v>
      </c>
      <c r="D545" s="77">
        <v>4000</v>
      </c>
      <c r="E545" s="115"/>
      <c r="F545" s="106"/>
    </row>
    <row r="546" spans="1:6" s="13" customFormat="1" ht="13.5" customHeight="1">
      <c r="A546" s="15"/>
      <c r="B546" s="74"/>
      <c r="C546" s="77"/>
      <c r="D546" s="77"/>
      <c r="E546" s="114"/>
      <c r="F546" s="106"/>
    </row>
    <row r="547" spans="1:6" s="13" customFormat="1" ht="12.75">
      <c r="A547" s="15" t="s">
        <v>304</v>
      </c>
      <c r="B547" s="79" t="s">
        <v>182</v>
      </c>
      <c r="C547" s="77" t="s">
        <v>107</v>
      </c>
      <c r="D547" s="77">
        <v>0.6</v>
      </c>
      <c r="E547" s="115"/>
      <c r="F547" s="106"/>
    </row>
    <row r="548" spans="1:6" s="13" customFormat="1" ht="12.75">
      <c r="A548" s="15"/>
      <c r="B548" s="74"/>
      <c r="C548" s="77"/>
      <c r="D548" s="77"/>
      <c r="E548" s="115"/>
      <c r="F548" s="106"/>
    </row>
    <row r="549" spans="1:6" s="13" customFormat="1" ht="26.25">
      <c r="A549" s="15"/>
      <c r="B549" s="74" t="s">
        <v>183</v>
      </c>
      <c r="C549" s="77"/>
      <c r="D549" s="77"/>
      <c r="E549" s="115"/>
      <c r="F549" s="106"/>
    </row>
    <row r="550" spans="1:6" s="13" customFormat="1" ht="12.75">
      <c r="A550" s="15" t="s">
        <v>305</v>
      </c>
      <c r="B550" s="79" t="s">
        <v>184</v>
      </c>
      <c r="C550" s="77" t="s">
        <v>185</v>
      </c>
      <c r="D550" s="77">
        <v>20</v>
      </c>
      <c r="E550" s="115"/>
      <c r="F550" s="106"/>
    </row>
    <row r="551" spans="1:6" s="13" customFormat="1" ht="12.75">
      <c r="A551" s="15"/>
      <c r="B551" s="74"/>
      <c r="C551" s="74"/>
      <c r="D551" s="77"/>
      <c r="E551" s="114"/>
      <c r="F551" s="106"/>
    </row>
    <row r="552" spans="1:6" s="13" customFormat="1" ht="12.75">
      <c r="A552" s="15" t="s">
        <v>306</v>
      </c>
      <c r="B552" s="79" t="s">
        <v>186</v>
      </c>
      <c r="C552" s="77" t="s">
        <v>185</v>
      </c>
      <c r="D552" s="77">
        <v>100</v>
      </c>
      <c r="E552" s="115"/>
      <c r="F552" s="106"/>
    </row>
    <row r="553" spans="1:6" s="13" customFormat="1" ht="12.75">
      <c r="A553" s="15"/>
      <c r="B553" s="74"/>
      <c r="C553" s="77"/>
      <c r="D553" s="77"/>
      <c r="E553" s="115"/>
      <c r="F553" s="106"/>
    </row>
    <row r="554" spans="1:6" s="13" customFormat="1" ht="22.5">
      <c r="A554" s="15" t="s">
        <v>305</v>
      </c>
      <c r="B554" s="79" t="s">
        <v>187</v>
      </c>
      <c r="C554" s="77" t="s">
        <v>185</v>
      </c>
      <c r="D554" s="77">
        <v>500</v>
      </c>
      <c r="E554" s="115"/>
      <c r="F554" s="106"/>
    </row>
    <row r="555" spans="1:9" s="13" customFormat="1" ht="12.75">
      <c r="A555" s="15"/>
      <c r="B555" s="74"/>
      <c r="C555" s="77"/>
      <c r="D555" s="77"/>
      <c r="E555" s="115"/>
      <c r="F555" s="106"/>
      <c r="H555" s="13">
        <v>750</v>
      </c>
      <c r="I555" s="76">
        <f>(H555*(1+$H$30)^$I$30)</f>
        <v>1051.9137980250002</v>
      </c>
    </row>
    <row r="556" spans="1:6" s="13" customFormat="1" ht="12.75">
      <c r="A556" s="15"/>
      <c r="B556" s="74"/>
      <c r="C556" s="74"/>
      <c r="D556" s="77"/>
      <c r="E556" s="114"/>
      <c r="F556" s="106"/>
    </row>
    <row r="557" spans="1:6" s="13" customFormat="1" ht="12.75">
      <c r="A557" s="15"/>
      <c r="B557" s="15"/>
      <c r="C557" s="15"/>
      <c r="D557" s="18"/>
      <c r="E557" s="107"/>
      <c r="F557" s="106"/>
    </row>
    <row r="558" spans="1:7" s="11" customFormat="1" ht="12.75">
      <c r="A558" s="15"/>
      <c r="B558" s="15"/>
      <c r="C558" s="15"/>
      <c r="D558" s="18"/>
      <c r="E558" s="107"/>
      <c r="F558" s="106"/>
      <c r="G558" s="13"/>
    </row>
    <row r="559" spans="1:7" s="5" customFormat="1" ht="5.25">
      <c r="A559" s="20"/>
      <c r="B559" s="20"/>
      <c r="C559" s="20"/>
      <c r="D559" s="40"/>
      <c r="E559" s="108"/>
      <c r="F559" s="109"/>
      <c r="G559" s="11"/>
    </row>
    <row r="560" spans="1:7" s="214" customFormat="1" ht="5.25">
      <c r="A560" s="23"/>
      <c r="B560" s="22"/>
      <c r="C560" s="22"/>
      <c r="D560" s="22"/>
      <c r="E560" s="110"/>
      <c r="F560" s="111"/>
      <c r="G560" s="5"/>
    </row>
    <row r="561" spans="1:7" s="5" customFormat="1" ht="12.75">
      <c r="A561" s="212" t="s">
        <v>16</v>
      </c>
      <c r="B561" s="26"/>
      <c r="C561" s="26"/>
      <c r="D561" s="7"/>
      <c r="E561" s="213"/>
      <c r="F561" s="101"/>
      <c r="G561" s="214"/>
    </row>
    <row r="562" spans="1:7" ht="12.75">
      <c r="A562" s="25"/>
      <c r="B562" s="24"/>
      <c r="C562" s="24"/>
      <c r="D562" s="24"/>
      <c r="E562" s="112"/>
      <c r="F562" s="113"/>
      <c r="G562" s="5"/>
    </row>
    <row r="563" ht="12.75">
      <c r="A563" s="12"/>
    </row>
    <row r="564" ht="12.75">
      <c r="C564" s="16"/>
    </row>
    <row r="565" ht="12.75">
      <c r="A565" s="2"/>
    </row>
    <row r="566" spans="1:7" s="3" customFormat="1" ht="12.75">
      <c r="A566" s="1"/>
      <c r="B566" s="1"/>
      <c r="C566" s="1"/>
      <c r="D566" s="16"/>
      <c r="E566" s="94"/>
      <c r="F566" s="95" t="s">
        <v>307</v>
      </c>
      <c r="G566" s="1"/>
    </row>
    <row r="567" spans="1:7" s="11" customFormat="1" ht="5.25">
      <c r="A567" s="6"/>
      <c r="B567" s="6"/>
      <c r="C567" s="6"/>
      <c r="D567" s="6"/>
      <c r="E567" s="98"/>
      <c r="F567" s="99"/>
      <c r="G567" s="5"/>
    </row>
    <row r="568" spans="1:7" s="11" customFormat="1" ht="18.75" customHeight="1">
      <c r="A568" s="8" t="s">
        <v>0</v>
      </c>
      <c r="B568" s="8" t="s">
        <v>1</v>
      </c>
      <c r="C568" s="8" t="s">
        <v>2</v>
      </c>
      <c r="D568" s="8" t="s">
        <v>3</v>
      </c>
      <c r="E568" s="100" t="s">
        <v>4</v>
      </c>
      <c r="F568" s="101" t="s">
        <v>5</v>
      </c>
      <c r="G568" s="5"/>
    </row>
    <row r="569" spans="1:7" s="13" customFormat="1" ht="12.75">
      <c r="A569" s="8" t="s">
        <v>6</v>
      </c>
      <c r="B569" s="8"/>
      <c r="C569" s="8"/>
      <c r="D569" s="8"/>
      <c r="E569" s="100"/>
      <c r="F569" s="101" t="s">
        <v>7</v>
      </c>
      <c r="G569" s="5"/>
    </row>
    <row r="570" spans="1:7" s="13" customFormat="1" ht="12.75">
      <c r="A570" s="9"/>
      <c r="B570" s="9"/>
      <c r="C570" s="9"/>
      <c r="D570" s="9"/>
      <c r="E570" s="102"/>
      <c r="F570" s="103"/>
      <c r="G570" s="5"/>
    </row>
    <row r="571" spans="1:6" s="13" customFormat="1" ht="12.75">
      <c r="A571" s="15">
        <v>8</v>
      </c>
      <c r="B571" s="35" t="s">
        <v>307</v>
      </c>
      <c r="C571" s="18"/>
      <c r="D571" s="18"/>
      <c r="E571" s="106"/>
      <c r="F571" s="106"/>
    </row>
    <row r="572" spans="1:6" s="13" customFormat="1" ht="12.75">
      <c r="A572" s="15"/>
      <c r="B572" s="15"/>
      <c r="C572" s="15"/>
      <c r="D572" s="18"/>
      <c r="E572" s="107"/>
      <c r="F572" s="106"/>
    </row>
    <row r="573" spans="1:6" s="13" customFormat="1" ht="26.25">
      <c r="A573" s="15" t="s">
        <v>308</v>
      </c>
      <c r="B573" s="15" t="s">
        <v>480</v>
      </c>
      <c r="C573" s="18"/>
      <c r="D573" s="18"/>
      <c r="E573" s="106"/>
      <c r="F573" s="106"/>
    </row>
    <row r="574" spans="1:6" s="13" customFormat="1" ht="12.75">
      <c r="A574" s="15" t="s">
        <v>309</v>
      </c>
      <c r="B574" s="15" t="s">
        <v>188</v>
      </c>
      <c r="C574" s="18" t="s">
        <v>189</v>
      </c>
      <c r="D574" s="77">
        <v>4080</v>
      </c>
      <c r="E574" s="106"/>
      <c r="F574" s="106"/>
    </row>
    <row r="575" spans="1:6" s="13" customFormat="1" ht="12.75">
      <c r="A575" s="15"/>
      <c r="B575" s="15"/>
      <c r="C575" s="18"/>
      <c r="D575" s="77"/>
      <c r="E575" s="106"/>
      <c r="F575" s="106"/>
    </row>
    <row r="576" spans="1:6" s="13" customFormat="1" ht="39">
      <c r="A576" s="15"/>
      <c r="B576" s="15" t="s">
        <v>481</v>
      </c>
      <c r="C576" s="18"/>
      <c r="D576" s="77"/>
      <c r="E576" s="106"/>
      <c r="F576" s="106"/>
    </row>
    <row r="577" spans="1:6" s="13" customFormat="1" ht="12.75">
      <c r="A577" s="15" t="s">
        <v>310</v>
      </c>
      <c r="B577" s="15" t="s">
        <v>190</v>
      </c>
      <c r="C577" s="18" t="s">
        <v>20</v>
      </c>
      <c r="D577" s="77">
        <v>8160</v>
      </c>
      <c r="E577" s="106"/>
      <c r="F577" s="106"/>
    </row>
    <row r="578" spans="1:6" s="13" customFormat="1" ht="12.75">
      <c r="A578" s="15"/>
      <c r="B578" s="15"/>
      <c r="C578" s="18"/>
      <c r="D578" s="77"/>
      <c r="E578" s="106"/>
      <c r="F578" s="106"/>
    </row>
    <row r="579" spans="1:7" s="11" customFormat="1" ht="12.75">
      <c r="A579" s="15"/>
      <c r="B579" s="15" t="s">
        <v>191</v>
      </c>
      <c r="C579" s="15"/>
      <c r="D579" s="77"/>
      <c r="E579" s="107"/>
      <c r="F579" s="106"/>
      <c r="G579" s="13"/>
    </row>
    <row r="580" spans="1:7" s="5" customFormat="1" ht="12.75">
      <c r="A580" s="15" t="s">
        <v>311</v>
      </c>
      <c r="B580" s="15" t="s">
        <v>192</v>
      </c>
      <c r="C580" s="18" t="s">
        <v>27</v>
      </c>
      <c r="D580" s="77">
        <f>D574*5%</f>
        <v>204</v>
      </c>
      <c r="E580" s="107"/>
      <c r="F580" s="106"/>
      <c r="G580" s="13"/>
    </row>
    <row r="581" spans="1:7" ht="12.75">
      <c r="A581" s="15"/>
      <c r="B581" s="15"/>
      <c r="C581" s="15"/>
      <c r="D581" s="18"/>
      <c r="E581" s="107"/>
      <c r="F581" s="106"/>
      <c r="G581" s="13"/>
    </row>
    <row r="582" spans="1:7" ht="12.75">
      <c r="A582" s="15">
        <v>8.2</v>
      </c>
      <c r="B582" s="80" t="s">
        <v>147</v>
      </c>
      <c r="C582" s="81" t="s">
        <v>149</v>
      </c>
      <c r="D582" s="82">
        <v>4</v>
      </c>
      <c r="E582" s="129"/>
      <c r="F582" s="106"/>
      <c r="G582" s="13"/>
    </row>
    <row r="583" spans="1:7" ht="12.75">
      <c r="A583" s="15"/>
      <c r="B583" s="80" t="s">
        <v>148</v>
      </c>
      <c r="C583" s="81"/>
      <c r="D583" s="82"/>
      <c r="E583" s="129"/>
      <c r="F583" s="106"/>
      <c r="G583" s="13"/>
    </row>
    <row r="584" spans="1:7" ht="12.75">
      <c r="A584" s="15"/>
      <c r="B584" s="15"/>
      <c r="C584" s="18"/>
      <c r="D584" s="18"/>
      <c r="E584" s="106"/>
      <c r="F584" s="106"/>
      <c r="G584" s="13"/>
    </row>
    <row r="585" spans="1:7" ht="12.75">
      <c r="A585" s="20"/>
      <c r="B585" s="20"/>
      <c r="C585" s="20"/>
      <c r="D585" s="40"/>
      <c r="E585" s="108"/>
      <c r="F585" s="109"/>
      <c r="G585" s="11"/>
    </row>
    <row r="586" spans="1:7" ht="12.75">
      <c r="A586" s="23"/>
      <c r="B586" s="22"/>
      <c r="C586" s="22"/>
      <c r="D586" s="22"/>
      <c r="E586" s="110"/>
      <c r="F586" s="111"/>
      <c r="G586" s="5"/>
    </row>
    <row r="587" spans="1:7" ht="12.75">
      <c r="A587" s="212" t="s">
        <v>58</v>
      </c>
      <c r="B587" s="26"/>
      <c r="C587" s="26"/>
      <c r="D587" s="7"/>
      <c r="E587" s="213"/>
      <c r="F587" s="101"/>
      <c r="G587" s="214"/>
    </row>
    <row r="588" spans="1:7" ht="12.75">
      <c r="A588" s="25"/>
      <c r="B588" s="24"/>
      <c r="C588" s="24"/>
      <c r="D588" s="24"/>
      <c r="E588" s="112"/>
      <c r="F588" s="113"/>
      <c r="G588" s="5"/>
    </row>
    <row r="589" ht="12.75">
      <c r="C589" s="16"/>
    </row>
    <row r="590" ht="12.75">
      <c r="C590" s="16"/>
    </row>
    <row r="591" ht="12.75">
      <c r="A591" s="2"/>
    </row>
    <row r="592" ht="12.75">
      <c r="F592" s="95" t="s">
        <v>312</v>
      </c>
    </row>
    <row r="593" spans="1:7" ht="12.75">
      <c r="A593" s="6"/>
      <c r="B593" s="6"/>
      <c r="C593" s="6"/>
      <c r="D593" s="6"/>
      <c r="E593" s="98"/>
      <c r="F593" s="99"/>
      <c r="G593" s="5"/>
    </row>
    <row r="594" spans="1:7" ht="12.75">
      <c r="A594" s="8" t="s">
        <v>0</v>
      </c>
      <c r="B594" s="8" t="s">
        <v>1</v>
      </c>
      <c r="C594" s="8" t="s">
        <v>2</v>
      </c>
      <c r="D594" s="8" t="s">
        <v>3</v>
      </c>
      <c r="E594" s="100" t="s">
        <v>4</v>
      </c>
      <c r="F594" s="101" t="s">
        <v>5</v>
      </c>
      <c r="G594" s="5"/>
    </row>
    <row r="595" spans="1:7" ht="12.75">
      <c r="A595" s="8" t="s">
        <v>6</v>
      </c>
      <c r="B595" s="8"/>
      <c r="C595" s="8"/>
      <c r="D595" s="8"/>
      <c r="E595" s="100"/>
      <c r="F595" s="101" t="s">
        <v>7</v>
      </c>
      <c r="G595" s="5"/>
    </row>
    <row r="596" spans="1:7" ht="12.75">
      <c r="A596" s="9"/>
      <c r="B596" s="9"/>
      <c r="C596" s="9"/>
      <c r="D596" s="9"/>
      <c r="E596" s="102"/>
      <c r="F596" s="103"/>
      <c r="G596" s="5"/>
    </row>
    <row r="597" spans="1:7" ht="26.25">
      <c r="A597" s="35">
        <v>9</v>
      </c>
      <c r="B597" s="35" t="s">
        <v>313</v>
      </c>
      <c r="C597" s="18"/>
      <c r="D597" s="18"/>
      <c r="E597" s="106"/>
      <c r="F597" s="106"/>
      <c r="G597" s="13"/>
    </row>
    <row r="598" spans="1:7" ht="12.75">
      <c r="A598" s="15"/>
      <c r="B598" s="15"/>
      <c r="C598" s="15"/>
      <c r="D598" s="18"/>
      <c r="E598" s="107"/>
      <c r="F598" s="106"/>
      <c r="G598" s="13"/>
    </row>
    <row r="599" spans="1:7" ht="26.25">
      <c r="A599" s="15">
        <v>9.1</v>
      </c>
      <c r="B599" s="15" t="s">
        <v>80</v>
      </c>
      <c r="C599" s="18"/>
      <c r="D599" s="18"/>
      <c r="E599" s="106"/>
      <c r="F599" s="106"/>
      <c r="G599" s="13"/>
    </row>
    <row r="600" spans="1:7" ht="26.25">
      <c r="A600" s="15" t="s">
        <v>314</v>
      </c>
      <c r="B600" s="74" t="s">
        <v>196</v>
      </c>
      <c r="C600" s="18" t="s">
        <v>27</v>
      </c>
      <c r="D600" s="18">
        <v>4100</v>
      </c>
      <c r="E600" s="106"/>
      <c r="F600" s="106"/>
      <c r="G600" s="13"/>
    </row>
    <row r="601" spans="1:7" ht="12.75">
      <c r="A601" s="15"/>
      <c r="B601" s="15"/>
      <c r="C601" s="18"/>
      <c r="D601" s="18"/>
      <c r="E601" s="106"/>
      <c r="F601" s="106"/>
      <c r="G601" s="13"/>
    </row>
    <row r="602" spans="1:7" ht="26.25">
      <c r="A602" s="15" t="s">
        <v>315</v>
      </c>
      <c r="B602" s="15" t="s">
        <v>195</v>
      </c>
      <c r="C602" s="18" t="s">
        <v>27</v>
      </c>
      <c r="D602" s="18">
        <v>4100</v>
      </c>
      <c r="E602" s="106"/>
      <c r="F602" s="106"/>
      <c r="G602" s="13"/>
    </row>
    <row r="603" spans="1:7" ht="12.75">
      <c r="A603" s="15"/>
      <c r="B603" s="15"/>
      <c r="C603" s="15"/>
      <c r="D603" s="18"/>
      <c r="E603" s="107"/>
      <c r="F603" s="106"/>
      <c r="G603" s="13"/>
    </row>
    <row r="604" spans="1:7" ht="12.75">
      <c r="A604" s="15" t="s">
        <v>316</v>
      </c>
      <c r="B604" s="15" t="s">
        <v>81</v>
      </c>
      <c r="C604" s="18"/>
      <c r="D604" s="18"/>
      <c r="E604" s="106"/>
      <c r="F604" s="363"/>
      <c r="G604" s="13"/>
    </row>
    <row r="605" spans="1:7" ht="12.75">
      <c r="A605" s="15"/>
      <c r="B605" s="15"/>
      <c r="C605" s="15"/>
      <c r="D605" s="18"/>
      <c r="E605" s="107"/>
      <c r="F605" s="363"/>
      <c r="G605" s="13"/>
    </row>
    <row r="606" spans="1:7" ht="12.75">
      <c r="A606" s="15" t="s">
        <v>317</v>
      </c>
      <c r="B606" s="15" t="s">
        <v>82</v>
      </c>
      <c r="C606" s="18" t="s">
        <v>25</v>
      </c>
      <c r="D606" s="18"/>
      <c r="E606" s="106"/>
      <c r="F606" s="363" t="s">
        <v>152</v>
      </c>
      <c r="G606" s="13"/>
    </row>
    <row r="607" spans="1:7" ht="12.75">
      <c r="A607" s="15"/>
      <c r="B607" s="15"/>
      <c r="C607" s="15"/>
      <c r="D607" s="18"/>
      <c r="E607" s="107"/>
      <c r="F607" s="363"/>
      <c r="G607" s="13"/>
    </row>
    <row r="608" spans="1:7" ht="12.75">
      <c r="A608" s="15" t="s">
        <v>318</v>
      </c>
      <c r="B608" s="15" t="s">
        <v>83</v>
      </c>
      <c r="C608" s="18" t="s">
        <v>25</v>
      </c>
      <c r="D608" s="18"/>
      <c r="E608" s="106"/>
      <c r="F608" s="363" t="s">
        <v>152</v>
      </c>
      <c r="G608" s="13"/>
    </row>
    <row r="609" spans="1:7" ht="12.75">
      <c r="A609" s="15"/>
      <c r="B609" s="15"/>
      <c r="C609" s="15"/>
      <c r="D609" s="18"/>
      <c r="E609" s="107"/>
      <c r="F609" s="363"/>
      <c r="G609" s="13"/>
    </row>
    <row r="610" spans="1:7" ht="12.75">
      <c r="A610" s="15" t="s">
        <v>319</v>
      </c>
      <c r="B610" s="15" t="s">
        <v>84</v>
      </c>
      <c r="C610" s="18" t="s">
        <v>25</v>
      </c>
      <c r="D610" s="18"/>
      <c r="E610" s="106"/>
      <c r="F610" s="363" t="s">
        <v>161</v>
      </c>
      <c r="G610" s="13"/>
    </row>
    <row r="611" spans="1:7" ht="12.75">
      <c r="A611" s="20"/>
      <c r="B611" s="20"/>
      <c r="C611" s="20"/>
      <c r="D611" s="40"/>
      <c r="E611" s="108"/>
      <c r="F611" s="109"/>
      <c r="G611" s="11"/>
    </row>
    <row r="612" spans="1:7" ht="12.75">
      <c r="A612" s="23"/>
      <c r="B612" s="22"/>
      <c r="C612" s="22"/>
      <c r="D612" s="22"/>
      <c r="E612" s="110"/>
      <c r="F612" s="111"/>
      <c r="G612" s="5"/>
    </row>
    <row r="613" spans="1:7" ht="12.75">
      <c r="A613" s="212" t="s">
        <v>16</v>
      </c>
      <c r="B613" s="26"/>
      <c r="C613" s="26"/>
      <c r="D613" s="7"/>
      <c r="E613" s="213"/>
      <c r="F613" s="101"/>
      <c r="G613" s="214"/>
    </row>
    <row r="614" spans="1:7" ht="12.75">
      <c r="A614" s="25"/>
      <c r="B614" s="24"/>
      <c r="C614" s="24"/>
      <c r="D614" s="24"/>
      <c r="E614" s="112"/>
      <c r="F614" s="113"/>
      <c r="G614" s="5"/>
    </row>
    <row r="615" ht="12.75">
      <c r="A615" s="12"/>
    </row>
    <row r="616" ht="12.75">
      <c r="C616" s="16"/>
    </row>
    <row r="617" ht="12.75">
      <c r="A617" s="2"/>
    </row>
    <row r="618" ht="12.75">
      <c r="F618" s="95" t="s">
        <v>320</v>
      </c>
    </row>
    <row r="619" spans="1:7" ht="12.75">
      <c r="A619" s="6"/>
      <c r="B619" s="6"/>
      <c r="C619" s="6"/>
      <c r="D619" s="6"/>
      <c r="E619" s="98"/>
      <c r="F619" s="99"/>
      <c r="G619" s="5"/>
    </row>
    <row r="620" spans="1:7" ht="12.75">
      <c r="A620" s="8" t="s">
        <v>0</v>
      </c>
      <c r="B620" s="8" t="s">
        <v>1</v>
      </c>
      <c r="C620" s="8" t="s">
        <v>2</v>
      </c>
      <c r="D620" s="8" t="s">
        <v>3</v>
      </c>
      <c r="E620" s="100" t="s">
        <v>4</v>
      </c>
      <c r="F620" s="101" t="s">
        <v>5</v>
      </c>
      <c r="G620" s="5"/>
    </row>
    <row r="621" spans="1:7" ht="12.75">
      <c r="A621" s="8" t="s">
        <v>6</v>
      </c>
      <c r="B621" s="8"/>
      <c r="C621" s="8"/>
      <c r="D621" s="8"/>
      <c r="E621" s="100"/>
      <c r="F621" s="101" t="s">
        <v>7</v>
      </c>
      <c r="G621" s="5"/>
    </row>
    <row r="622" spans="1:7" ht="12.75">
      <c r="A622" s="9"/>
      <c r="B622" s="9"/>
      <c r="C622" s="9"/>
      <c r="D622" s="9"/>
      <c r="E622" s="102"/>
      <c r="F622" s="103"/>
      <c r="G622" s="5"/>
    </row>
    <row r="623" spans="1:7" ht="26.25">
      <c r="A623" s="35">
        <v>10</v>
      </c>
      <c r="B623" s="35" t="s">
        <v>321</v>
      </c>
      <c r="C623" s="18"/>
      <c r="D623" s="18"/>
      <c r="E623" s="106"/>
      <c r="F623" s="106"/>
      <c r="G623" s="13"/>
    </row>
    <row r="624" spans="1:7" ht="12.75">
      <c r="A624" s="15"/>
      <c r="B624" s="15"/>
      <c r="C624" s="15"/>
      <c r="D624" s="18"/>
      <c r="E624" s="107"/>
      <c r="F624" s="106"/>
      <c r="G624" s="13"/>
    </row>
    <row r="625" spans="1:7" ht="12.75">
      <c r="A625" s="15" t="s">
        <v>322</v>
      </c>
      <c r="B625" s="15" t="s">
        <v>85</v>
      </c>
      <c r="C625" s="18"/>
      <c r="D625" s="18"/>
      <c r="E625" s="106"/>
      <c r="F625" s="106"/>
      <c r="G625" s="13"/>
    </row>
    <row r="626" spans="1:7" ht="39">
      <c r="A626" s="15" t="s">
        <v>323</v>
      </c>
      <c r="B626" s="15" t="s">
        <v>86</v>
      </c>
      <c r="C626" s="18" t="s">
        <v>27</v>
      </c>
      <c r="D626" s="18"/>
      <c r="E626" s="106"/>
      <c r="F626" s="363" t="s">
        <v>152</v>
      </c>
      <c r="G626" s="13"/>
    </row>
    <row r="627" spans="1:7" ht="12.75">
      <c r="A627" s="15"/>
      <c r="B627" s="15"/>
      <c r="C627" s="15"/>
      <c r="D627" s="18"/>
      <c r="E627" s="107"/>
      <c r="F627" s="364"/>
      <c r="G627" s="13"/>
    </row>
    <row r="628" spans="1:7" ht="39">
      <c r="A628" s="15" t="s">
        <v>325</v>
      </c>
      <c r="B628" s="15" t="s">
        <v>484</v>
      </c>
      <c r="C628" s="18" t="s">
        <v>27</v>
      </c>
      <c r="D628" s="18"/>
      <c r="E628" s="106"/>
      <c r="F628" s="363" t="s">
        <v>152</v>
      </c>
      <c r="G628" s="13"/>
    </row>
    <row r="629" spans="1:7" ht="12.75">
      <c r="A629" s="15"/>
      <c r="B629" s="15"/>
      <c r="C629" s="15"/>
      <c r="D629" s="18"/>
      <c r="E629" s="107"/>
      <c r="F629" s="364"/>
      <c r="G629" s="13"/>
    </row>
    <row r="630" spans="1:7" ht="12.75">
      <c r="A630" s="15" t="s">
        <v>324</v>
      </c>
      <c r="B630" s="15" t="s">
        <v>87</v>
      </c>
      <c r="C630" s="18" t="s">
        <v>25</v>
      </c>
      <c r="D630" s="18"/>
      <c r="E630" s="106"/>
      <c r="F630" s="363" t="s">
        <v>152</v>
      </c>
      <c r="G630" s="13"/>
    </row>
    <row r="631" spans="1:7" ht="12.75">
      <c r="A631" s="15"/>
      <c r="B631" s="15"/>
      <c r="C631" s="15"/>
      <c r="D631" s="18"/>
      <c r="E631" s="107"/>
      <c r="F631" s="364"/>
      <c r="G631" s="13"/>
    </row>
    <row r="632" spans="1:7" ht="12.75">
      <c r="A632" s="15" t="s">
        <v>326</v>
      </c>
      <c r="B632" s="15" t="s">
        <v>482</v>
      </c>
      <c r="C632" s="18" t="s">
        <v>25</v>
      </c>
      <c r="D632" s="18"/>
      <c r="E632" s="106"/>
      <c r="F632" s="363" t="s">
        <v>152</v>
      </c>
      <c r="G632" s="13"/>
    </row>
    <row r="633" spans="1:7" ht="12.75">
      <c r="A633" s="15"/>
      <c r="B633" s="15"/>
      <c r="C633" s="15"/>
      <c r="D633" s="18"/>
      <c r="E633" s="107"/>
      <c r="F633" s="364"/>
      <c r="G633" s="13"/>
    </row>
    <row r="634" spans="1:7" ht="12.75">
      <c r="A634" s="15" t="s">
        <v>327</v>
      </c>
      <c r="B634" s="15" t="s">
        <v>483</v>
      </c>
      <c r="C634" s="18" t="s">
        <v>25</v>
      </c>
      <c r="D634" s="18"/>
      <c r="E634" s="106"/>
      <c r="F634" s="363" t="s">
        <v>152</v>
      </c>
      <c r="G634" s="13"/>
    </row>
    <row r="635" spans="1:7" ht="12.75">
      <c r="A635" s="15"/>
      <c r="B635" s="15"/>
      <c r="C635" s="15"/>
      <c r="D635" s="18"/>
      <c r="E635" s="107"/>
      <c r="F635" s="106"/>
      <c r="G635" s="13"/>
    </row>
    <row r="636" spans="1:7" ht="12.75">
      <c r="A636" s="15">
        <v>10.2</v>
      </c>
      <c r="B636" s="15" t="s">
        <v>88</v>
      </c>
      <c r="C636" s="18"/>
      <c r="D636" s="18"/>
      <c r="E636" s="106"/>
      <c r="F636" s="106"/>
      <c r="G636" s="13"/>
    </row>
    <row r="637" spans="1:7" ht="12.75">
      <c r="A637" s="15"/>
      <c r="B637" s="15"/>
      <c r="C637" s="15"/>
      <c r="D637" s="18"/>
      <c r="E637" s="107"/>
      <c r="F637" s="106"/>
      <c r="G637" s="13"/>
    </row>
    <row r="638" spans="1:7" ht="78.75">
      <c r="A638" s="15"/>
      <c r="B638" s="15" t="s">
        <v>89</v>
      </c>
      <c r="C638" s="18"/>
      <c r="D638" s="18"/>
      <c r="E638" s="106"/>
      <c r="F638" s="106"/>
      <c r="G638" s="13"/>
    </row>
    <row r="639" spans="1:7" ht="12.75">
      <c r="A639" s="15"/>
      <c r="B639" s="15"/>
      <c r="C639" s="15"/>
      <c r="D639" s="18"/>
      <c r="E639" s="107"/>
      <c r="F639" s="106"/>
      <c r="G639" s="13"/>
    </row>
    <row r="640" spans="1:7" ht="26.25">
      <c r="A640" s="15" t="s">
        <v>328</v>
      </c>
      <c r="B640" s="15" t="s">
        <v>90</v>
      </c>
      <c r="C640" s="18" t="s">
        <v>20</v>
      </c>
      <c r="D640" s="18">
        <v>10</v>
      </c>
      <c r="E640" s="106"/>
      <c r="F640" s="106"/>
      <c r="G640" s="13"/>
    </row>
    <row r="641" spans="1:7" ht="12.75">
      <c r="A641" s="15"/>
      <c r="B641" s="15"/>
      <c r="C641" s="15"/>
      <c r="D641" s="18"/>
      <c r="E641" s="107"/>
      <c r="F641" s="106"/>
      <c r="G641" s="13"/>
    </row>
    <row r="642" spans="1:7" ht="26.25">
      <c r="A642" s="15" t="s">
        <v>329</v>
      </c>
      <c r="B642" s="15" t="s">
        <v>91</v>
      </c>
      <c r="C642" s="18" t="s">
        <v>20</v>
      </c>
      <c r="D642" s="18"/>
      <c r="E642" s="106"/>
      <c r="F642" s="363" t="s">
        <v>152</v>
      </c>
      <c r="G642" s="13"/>
    </row>
    <row r="643" spans="1:7" ht="12.75">
      <c r="A643" s="15"/>
      <c r="B643" s="15"/>
      <c r="C643" s="15"/>
      <c r="D643" s="18"/>
      <c r="E643" s="107"/>
      <c r="F643" s="106"/>
      <c r="G643" s="13"/>
    </row>
    <row r="644" spans="1:7" ht="26.25">
      <c r="A644" s="15"/>
      <c r="B644" s="15" t="s">
        <v>92</v>
      </c>
      <c r="C644" s="18"/>
      <c r="D644" s="18"/>
      <c r="E644" s="106"/>
      <c r="F644" s="106"/>
      <c r="G644" s="13"/>
    </row>
    <row r="645" spans="1:7" ht="12.75">
      <c r="A645" s="15"/>
      <c r="B645" s="15"/>
      <c r="C645" s="15"/>
      <c r="D645" s="18"/>
      <c r="E645" s="107"/>
      <c r="F645" s="106"/>
      <c r="G645" s="13"/>
    </row>
    <row r="646" spans="1:7" ht="12.75">
      <c r="A646" s="15" t="s">
        <v>330</v>
      </c>
      <c r="B646" s="15" t="s">
        <v>93</v>
      </c>
      <c r="C646" s="18" t="s">
        <v>20</v>
      </c>
      <c r="D646" s="18"/>
      <c r="E646" s="106"/>
      <c r="F646" s="363" t="s">
        <v>152</v>
      </c>
      <c r="G646" s="13"/>
    </row>
    <row r="647" spans="1:7" ht="12.75">
      <c r="A647" s="15"/>
      <c r="B647" s="15"/>
      <c r="C647" s="15"/>
      <c r="D647" s="18"/>
      <c r="E647" s="107"/>
      <c r="F647" s="106"/>
      <c r="G647" s="13"/>
    </row>
    <row r="648" spans="1:7" ht="12.75">
      <c r="A648" s="15" t="s">
        <v>331</v>
      </c>
      <c r="B648" s="15" t="s">
        <v>94</v>
      </c>
      <c r="C648" s="18" t="s">
        <v>20</v>
      </c>
      <c r="D648" s="18"/>
      <c r="E648" s="106"/>
      <c r="F648" s="363" t="s">
        <v>152</v>
      </c>
      <c r="G648" s="13"/>
    </row>
    <row r="649" spans="1:7" ht="12.75">
      <c r="A649" s="15"/>
      <c r="B649" s="15"/>
      <c r="C649" s="15"/>
      <c r="D649" s="18"/>
      <c r="E649" s="107"/>
      <c r="F649" s="106"/>
      <c r="G649" s="13"/>
    </row>
    <row r="650" spans="1:7" ht="12.75">
      <c r="A650" s="15" t="s">
        <v>332</v>
      </c>
      <c r="B650" s="15" t="s">
        <v>95</v>
      </c>
      <c r="C650" s="18" t="s">
        <v>20</v>
      </c>
      <c r="D650" s="18"/>
      <c r="E650" s="106"/>
      <c r="F650" s="363" t="s">
        <v>152</v>
      </c>
      <c r="G650" s="13"/>
    </row>
    <row r="651" spans="1:7" ht="12.75">
      <c r="A651" s="15"/>
      <c r="B651" s="15"/>
      <c r="C651" s="15"/>
      <c r="D651" s="18"/>
      <c r="E651" s="107"/>
      <c r="F651" s="106"/>
      <c r="G651" s="13"/>
    </row>
    <row r="652" spans="1:7" ht="26.25">
      <c r="A652" s="15"/>
      <c r="B652" s="15" t="s">
        <v>96</v>
      </c>
      <c r="C652" s="18"/>
      <c r="D652" s="18"/>
      <c r="E652" s="106"/>
      <c r="F652" s="106"/>
      <c r="G652" s="13"/>
    </row>
    <row r="653" spans="1:7" ht="12.75">
      <c r="A653" s="15"/>
      <c r="B653" s="15"/>
      <c r="C653" s="15"/>
      <c r="D653" s="18"/>
      <c r="E653" s="107"/>
      <c r="F653" s="106"/>
      <c r="G653" s="13"/>
    </row>
    <row r="654" spans="1:7" ht="12.75">
      <c r="A654" s="15" t="s">
        <v>333</v>
      </c>
      <c r="B654" s="15" t="s">
        <v>93</v>
      </c>
      <c r="C654" s="18" t="s">
        <v>20</v>
      </c>
      <c r="D654" s="18"/>
      <c r="E654" s="106"/>
      <c r="F654" s="363" t="s">
        <v>152</v>
      </c>
      <c r="G654" s="13"/>
    </row>
    <row r="655" spans="1:7" ht="12.75">
      <c r="A655" s="15"/>
      <c r="B655" s="15"/>
      <c r="C655" s="15"/>
      <c r="D655" s="18"/>
      <c r="E655" s="107"/>
      <c r="F655" s="106"/>
      <c r="G655" s="13"/>
    </row>
    <row r="656" spans="1:7" ht="12.75">
      <c r="A656" s="15" t="s">
        <v>334</v>
      </c>
      <c r="B656" s="15" t="s">
        <v>94</v>
      </c>
      <c r="C656" s="18" t="s">
        <v>20</v>
      </c>
      <c r="D656" s="18"/>
      <c r="E656" s="106"/>
      <c r="F656" s="363" t="s">
        <v>152</v>
      </c>
      <c r="G656" s="13"/>
    </row>
    <row r="657" spans="1:7" ht="12.75">
      <c r="A657" s="15"/>
      <c r="B657" s="15"/>
      <c r="C657" s="15"/>
      <c r="D657" s="18"/>
      <c r="E657" s="107"/>
      <c r="F657" s="106"/>
      <c r="G657" s="13"/>
    </row>
    <row r="658" spans="1:7" ht="12.75">
      <c r="A658" s="15"/>
      <c r="B658" s="15" t="s">
        <v>97</v>
      </c>
      <c r="C658" s="18"/>
      <c r="D658" s="18"/>
      <c r="E658" s="106"/>
      <c r="F658" s="106"/>
      <c r="G658" s="13"/>
    </row>
    <row r="659" spans="1:7" ht="12.75">
      <c r="A659" s="15"/>
      <c r="B659" s="15"/>
      <c r="C659" s="15"/>
      <c r="D659" s="18"/>
      <c r="E659" s="107"/>
      <c r="F659" s="106"/>
      <c r="G659" s="13"/>
    </row>
    <row r="660" spans="1:7" ht="26.25">
      <c r="A660" s="15" t="s">
        <v>335</v>
      </c>
      <c r="B660" s="15" t="s">
        <v>98</v>
      </c>
      <c r="C660" s="18" t="s">
        <v>20</v>
      </c>
      <c r="D660" s="18">
        <v>10</v>
      </c>
      <c r="E660" s="106"/>
      <c r="F660" s="106"/>
      <c r="G660" s="13"/>
    </row>
    <row r="661" spans="1:7" ht="12.75">
      <c r="A661" s="20"/>
      <c r="B661" s="20"/>
      <c r="C661" s="20"/>
      <c r="D661" s="40"/>
      <c r="E661" s="108"/>
      <c r="F661" s="109"/>
      <c r="G661" s="11"/>
    </row>
    <row r="662" spans="1:7" ht="12.75">
      <c r="A662" s="23"/>
      <c r="B662" s="22"/>
      <c r="C662" s="22"/>
      <c r="D662" s="22"/>
      <c r="E662" s="110"/>
      <c r="F662" s="111"/>
      <c r="G662" s="5"/>
    </row>
    <row r="663" spans="1:7" ht="12.75">
      <c r="A663" s="212" t="s">
        <v>58</v>
      </c>
      <c r="B663" s="26"/>
      <c r="C663" s="26"/>
      <c r="D663" s="7"/>
      <c r="E663" s="213"/>
      <c r="F663" s="101"/>
      <c r="G663" s="214"/>
    </row>
    <row r="664" spans="1:7" ht="12.75">
      <c r="A664" s="25"/>
      <c r="B664" s="24"/>
      <c r="C664" s="24"/>
      <c r="D664" s="24"/>
      <c r="E664" s="112"/>
      <c r="F664" s="113"/>
      <c r="G664" s="5"/>
    </row>
    <row r="665" ht="12.75">
      <c r="A665" s="12"/>
    </row>
    <row r="666" ht="12.75">
      <c r="C666" s="16"/>
    </row>
    <row r="667" ht="12.75">
      <c r="A667" s="2"/>
    </row>
    <row r="668" ht="12.75">
      <c r="F668" s="95" t="s">
        <v>320</v>
      </c>
    </row>
    <row r="669" spans="1:7" ht="12.75">
      <c r="A669" s="6"/>
      <c r="B669" s="6"/>
      <c r="C669" s="6"/>
      <c r="D669" s="6"/>
      <c r="E669" s="98"/>
      <c r="F669" s="99"/>
      <c r="G669" s="5"/>
    </row>
    <row r="670" spans="1:7" ht="12.75">
      <c r="A670" s="8" t="s">
        <v>0</v>
      </c>
      <c r="B670" s="8" t="s">
        <v>1</v>
      </c>
      <c r="C670" s="8" t="s">
        <v>2</v>
      </c>
      <c r="D670" s="8" t="s">
        <v>3</v>
      </c>
      <c r="E670" s="100" t="s">
        <v>4</v>
      </c>
      <c r="F670" s="101" t="s">
        <v>5</v>
      </c>
      <c r="G670" s="5"/>
    </row>
    <row r="671" spans="1:7" ht="12.75">
      <c r="A671" s="8" t="s">
        <v>6</v>
      </c>
      <c r="B671" s="8"/>
      <c r="C671" s="8"/>
      <c r="D671" s="8"/>
      <c r="E671" s="100"/>
      <c r="F671" s="101" t="s">
        <v>7</v>
      </c>
      <c r="G671" s="5"/>
    </row>
    <row r="672" spans="1:7" ht="12.75">
      <c r="A672" s="9"/>
      <c r="B672" s="9"/>
      <c r="C672" s="9"/>
      <c r="D672" s="9"/>
      <c r="E672" s="102"/>
      <c r="F672" s="103"/>
      <c r="G672" s="5"/>
    </row>
    <row r="673" spans="1:7" ht="12.75">
      <c r="A673" s="23"/>
      <c r="B673" s="21"/>
      <c r="C673" s="21"/>
      <c r="D673" s="21"/>
      <c r="E673" s="110"/>
      <c r="F673" s="111"/>
      <c r="G673" s="5"/>
    </row>
    <row r="674" spans="1:7" ht="12.75">
      <c r="A674" s="212" t="s">
        <v>59</v>
      </c>
      <c r="B674" s="26"/>
      <c r="C674" s="26"/>
      <c r="D674" s="7"/>
      <c r="E674" s="213"/>
      <c r="F674" s="101"/>
      <c r="G674" s="214"/>
    </row>
    <row r="675" spans="1:7" ht="12.75">
      <c r="A675" s="10"/>
      <c r="B675" s="10"/>
      <c r="C675" s="10"/>
      <c r="D675" s="43"/>
      <c r="E675" s="104"/>
      <c r="F675" s="105"/>
      <c r="G675" s="11"/>
    </row>
    <row r="676" spans="1:7" ht="39">
      <c r="A676" s="15" t="s">
        <v>336</v>
      </c>
      <c r="B676" s="15" t="s">
        <v>99</v>
      </c>
      <c r="C676" s="18" t="s">
        <v>20</v>
      </c>
      <c r="D676" s="18"/>
      <c r="E676" s="106"/>
      <c r="F676" s="363" t="s">
        <v>152</v>
      </c>
      <c r="G676" s="13"/>
    </row>
    <row r="677" spans="1:7" ht="12.75">
      <c r="A677" s="15"/>
      <c r="B677" s="15"/>
      <c r="C677" s="15"/>
      <c r="D677" s="18"/>
      <c r="E677" s="107"/>
      <c r="F677" s="106"/>
      <c r="G677" s="13"/>
    </row>
    <row r="678" spans="1:7" ht="52.5">
      <c r="A678" s="15" t="s">
        <v>337</v>
      </c>
      <c r="B678" s="15" t="s">
        <v>485</v>
      </c>
      <c r="C678" s="18" t="s">
        <v>20</v>
      </c>
      <c r="D678" s="18"/>
      <c r="E678" s="106"/>
      <c r="F678" s="363" t="s">
        <v>152</v>
      </c>
      <c r="G678" s="13"/>
    </row>
    <row r="679" spans="1:7" ht="12.75">
      <c r="A679" s="15"/>
      <c r="B679" s="15"/>
      <c r="C679" s="15"/>
      <c r="D679" s="18"/>
      <c r="E679" s="107"/>
      <c r="F679" s="106"/>
      <c r="G679" s="13"/>
    </row>
    <row r="680" spans="1:7" ht="12.75">
      <c r="A680" s="15" t="s">
        <v>338</v>
      </c>
      <c r="B680" s="15" t="s">
        <v>100</v>
      </c>
      <c r="C680" s="18" t="s">
        <v>25</v>
      </c>
      <c r="D680" s="18">
        <v>10</v>
      </c>
      <c r="E680" s="106"/>
      <c r="F680" s="106"/>
      <c r="G680" s="13"/>
    </row>
    <row r="681" spans="1:7" ht="12.75">
      <c r="A681" s="15"/>
      <c r="B681" s="15"/>
      <c r="C681" s="15"/>
      <c r="D681" s="18"/>
      <c r="E681" s="107"/>
      <c r="F681" s="106"/>
      <c r="G681" s="13"/>
    </row>
    <row r="682" spans="1:7" ht="26.25">
      <c r="A682" s="15" t="s">
        <v>339</v>
      </c>
      <c r="B682" s="15" t="s">
        <v>101</v>
      </c>
      <c r="C682" s="18" t="s">
        <v>27</v>
      </c>
      <c r="D682" s="18">
        <v>10</v>
      </c>
      <c r="E682" s="106"/>
      <c r="F682" s="106"/>
      <c r="G682" s="13"/>
    </row>
    <row r="683" spans="1:7" ht="12.75">
      <c r="A683" s="15"/>
      <c r="B683" s="15"/>
      <c r="C683" s="15"/>
      <c r="D683" s="18"/>
      <c r="E683" s="107"/>
      <c r="F683" s="106"/>
      <c r="G683" s="13"/>
    </row>
    <row r="684" spans="1:7" ht="26.25">
      <c r="A684" s="15" t="s">
        <v>340</v>
      </c>
      <c r="B684" s="15" t="s">
        <v>102</v>
      </c>
      <c r="C684" s="18" t="s">
        <v>43</v>
      </c>
      <c r="D684" s="18">
        <v>2</v>
      </c>
      <c r="E684" s="106"/>
      <c r="F684" s="106"/>
      <c r="G684" s="13"/>
    </row>
    <row r="685" spans="1:7" ht="12.75">
      <c r="A685" s="15"/>
      <c r="B685" s="15"/>
      <c r="C685" s="15"/>
      <c r="D685" s="18"/>
      <c r="E685" s="107"/>
      <c r="F685" s="106"/>
      <c r="G685" s="13"/>
    </row>
    <row r="686" spans="1:7" ht="26.25">
      <c r="A686" s="15" t="s">
        <v>341</v>
      </c>
      <c r="B686" s="15" t="s">
        <v>103</v>
      </c>
      <c r="C686" s="18" t="s">
        <v>25</v>
      </c>
      <c r="D686" s="18">
        <v>18</v>
      </c>
      <c r="E686" s="106"/>
      <c r="F686" s="106"/>
      <c r="G686" s="13"/>
    </row>
    <row r="687" spans="1:7" ht="12.75">
      <c r="A687" s="15"/>
      <c r="B687" s="15"/>
      <c r="C687" s="15"/>
      <c r="D687" s="18"/>
      <c r="E687" s="107"/>
      <c r="F687" s="106"/>
      <c r="G687" s="13"/>
    </row>
    <row r="688" spans="1:7" ht="12.75">
      <c r="A688" s="15" t="s">
        <v>342</v>
      </c>
      <c r="B688" s="15" t="s">
        <v>104</v>
      </c>
      <c r="C688" s="18"/>
      <c r="D688" s="18"/>
      <c r="E688" s="106"/>
      <c r="F688" s="106"/>
      <c r="G688" s="13"/>
    </row>
    <row r="689" spans="1:7" ht="52.5">
      <c r="A689" s="15"/>
      <c r="B689" s="15" t="s">
        <v>105</v>
      </c>
      <c r="C689" s="18"/>
      <c r="D689" s="18"/>
      <c r="E689" s="106"/>
      <c r="F689" s="106"/>
      <c r="G689" s="13"/>
    </row>
    <row r="690" spans="1:7" ht="12.75">
      <c r="A690" s="15"/>
      <c r="B690" s="15"/>
      <c r="C690" s="15"/>
      <c r="D690" s="18"/>
      <c r="E690" s="107"/>
      <c r="F690" s="106"/>
      <c r="G690" s="13"/>
    </row>
    <row r="691" spans="1:7" ht="26.25">
      <c r="A691" s="15" t="s">
        <v>77</v>
      </c>
      <c r="B691" s="15" t="s">
        <v>106</v>
      </c>
      <c r="C691" s="18" t="s">
        <v>107</v>
      </c>
      <c r="D691" s="18">
        <v>2</v>
      </c>
      <c r="E691" s="106"/>
      <c r="F691" s="106"/>
      <c r="G691" s="13"/>
    </row>
    <row r="692" spans="1:7" ht="12.75">
      <c r="A692" s="15"/>
      <c r="B692" s="15"/>
      <c r="C692" s="15"/>
      <c r="D692" s="18"/>
      <c r="E692" s="107"/>
      <c r="F692" s="106"/>
      <c r="G692" s="13"/>
    </row>
    <row r="693" spans="1:7" ht="26.25">
      <c r="A693" s="15" t="s">
        <v>343</v>
      </c>
      <c r="B693" s="15" t="s">
        <v>108</v>
      </c>
      <c r="C693" s="18" t="s">
        <v>107</v>
      </c>
      <c r="D693" s="18">
        <v>4</v>
      </c>
      <c r="E693" s="106"/>
      <c r="F693" s="106"/>
      <c r="G693" s="13"/>
    </row>
    <row r="694" spans="1:7" ht="12.75">
      <c r="A694" s="15"/>
      <c r="B694" s="15"/>
      <c r="C694" s="15"/>
      <c r="D694" s="18"/>
      <c r="E694" s="107"/>
      <c r="F694" s="106"/>
      <c r="G694" s="13"/>
    </row>
    <row r="695" spans="1:7" ht="12.75">
      <c r="A695" s="15" t="s">
        <v>344</v>
      </c>
      <c r="B695" s="15" t="s">
        <v>109</v>
      </c>
      <c r="C695" s="18" t="s">
        <v>20</v>
      </c>
      <c r="D695" s="18">
        <v>25</v>
      </c>
      <c r="E695" s="106"/>
      <c r="F695" s="106"/>
      <c r="G695" s="13"/>
    </row>
    <row r="696" spans="1:7" ht="12.75">
      <c r="A696" s="15"/>
      <c r="B696" s="15"/>
      <c r="C696" s="15"/>
      <c r="D696" s="18"/>
      <c r="E696" s="107"/>
      <c r="F696" s="106"/>
      <c r="G696" s="13"/>
    </row>
    <row r="697" spans="1:7" ht="12.75">
      <c r="A697" s="15" t="s">
        <v>345</v>
      </c>
      <c r="B697" s="15" t="s">
        <v>110</v>
      </c>
      <c r="C697" s="18" t="s">
        <v>20</v>
      </c>
      <c r="D697" s="18">
        <v>68.4</v>
      </c>
      <c r="E697" s="106"/>
      <c r="F697" s="106"/>
      <c r="G697" s="13"/>
    </row>
    <row r="698" spans="1:7" ht="12.75">
      <c r="A698" s="15"/>
      <c r="B698" s="15"/>
      <c r="C698" s="15"/>
      <c r="D698" s="18"/>
      <c r="E698" s="107"/>
      <c r="F698" s="106"/>
      <c r="G698" s="13"/>
    </row>
    <row r="699" spans="1:7" ht="26.25">
      <c r="A699" s="15"/>
      <c r="B699" s="15" t="s">
        <v>111</v>
      </c>
      <c r="C699" s="18"/>
      <c r="D699" s="18"/>
      <c r="E699" s="106"/>
      <c r="F699" s="106"/>
      <c r="G699" s="13"/>
    </row>
    <row r="700" spans="1:7" ht="12.75">
      <c r="A700" s="15" t="s">
        <v>346</v>
      </c>
      <c r="B700" s="15" t="s">
        <v>112</v>
      </c>
      <c r="C700" s="18" t="s">
        <v>74</v>
      </c>
      <c r="D700" s="18"/>
      <c r="E700" s="106"/>
      <c r="F700" s="363" t="s">
        <v>152</v>
      </c>
      <c r="G700" s="13"/>
    </row>
    <row r="701" spans="1:7" ht="12.75">
      <c r="A701" s="15"/>
      <c r="B701" s="15"/>
      <c r="C701" s="15"/>
      <c r="D701" s="18"/>
      <c r="E701" s="107"/>
      <c r="F701" s="106"/>
      <c r="G701" s="13"/>
    </row>
    <row r="702" spans="1:7" ht="12.75">
      <c r="A702" s="15" t="s">
        <v>347</v>
      </c>
      <c r="B702" s="15" t="s">
        <v>113</v>
      </c>
      <c r="C702" s="18" t="s">
        <v>74</v>
      </c>
      <c r="D702" s="18"/>
      <c r="E702" s="106"/>
      <c r="F702" s="363" t="s">
        <v>152</v>
      </c>
      <c r="G702" s="13"/>
    </row>
    <row r="703" spans="1:7" ht="12.75">
      <c r="A703" s="15"/>
      <c r="B703" s="15"/>
      <c r="C703" s="15"/>
      <c r="D703" s="18"/>
      <c r="E703" s="107"/>
      <c r="F703" s="106"/>
      <c r="G703" s="13"/>
    </row>
    <row r="704" spans="1:7" ht="12.75">
      <c r="A704" s="15" t="s">
        <v>348</v>
      </c>
      <c r="B704" s="15" t="s">
        <v>114</v>
      </c>
      <c r="C704" s="18" t="s">
        <v>115</v>
      </c>
      <c r="D704" s="18"/>
      <c r="E704" s="106"/>
      <c r="F704" s="363" t="s">
        <v>152</v>
      </c>
      <c r="G704" s="13"/>
    </row>
    <row r="705" spans="1:7" ht="12.75">
      <c r="A705" s="15"/>
      <c r="B705" s="15"/>
      <c r="C705" s="15"/>
      <c r="D705" s="18"/>
      <c r="E705" s="107"/>
      <c r="F705" s="106"/>
      <c r="G705" s="13"/>
    </row>
    <row r="706" spans="1:7" ht="26.25">
      <c r="A706" s="15" t="s">
        <v>349</v>
      </c>
      <c r="B706" s="15" t="s">
        <v>116</v>
      </c>
      <c r="C706" s="18" t="s">
        <v>74</v>
      </c>
      <c r="D706" s="18"/>
      <c r="E706" s="106"/>
      <c r="F706" s="363" t="s">
        <v>152</v>
      </c>
      <c r="G706" s="13"/>
    </row>
    <row r="707" spans="1:7" ht="12.75">
      <c r="A707" s="15"/>
      <c r="B707" s="15"/>
      <c r="C707" s="15"/>
      <c r="D707" s="18"/>
      <c r="E707" s="107"/>
      <c r="F707" s="106"/>
      <c r="G707" s="13"/>
    </row>
    <row r="708" spans="1:7" ht="39">
      <c r="A708" s="15" t="s">
        <v>350</v>
      </c>
      <c r="B708" s="15" t="s">
        <v>117</v>
      </c>
      <c r="C708" s="18" t="s">
        <v>107</v>
      </c>
      <c r="D708" s="18">
        <v>0.5</v>
      </c>
      <c r="E708" s="106"/>
      <c r="F708" s="363" t="s">
        <v>152</v>
      </c>
      <c r="G708" s="13"/>
    </row>
    <row r="709" spans="1:7" ht="12.75">
      <c r="A709" s="15"/>
      <c r="B709" s="15" t="s">
        <v>118</v>
      </c>
      <c r="C709" s="18" t="s">
        <v>78</v>
      </c>
      <c r="D709" s="18" t="s">
        <v>79</v>
      </c>
      <c r="E709" s="106"/>
      <c r="F709" s="363" t="s">
        <v>152</v>
      </c>
      <c r="G709" s="13"/>
    </row>
    <row r="710" spans="1:7" ht="12.75">
      <c r="A710" s="20"/>
      <c r="B710" s="20"/>
      <c r="C710" s="20"/>
      <c r="D710" s="40"/>
      <c r="E710" s="108"/>
      <c r="F710" s="109"/>
      <c r="G710" s="11"/>
    </row>
    <row r="711" spans="1:7" ht="12.75">
      <c r="A711" s="23"/>
      <c r="B711" s="22"/>
      <c r="C711" s="22"/>
      <c r="D711" s="22"/>
      <c r="E711" s="110"/>
      <c r="F711" s="111"/>
      <c r="G711" s="5"/>
    </row>
    <row r="712" spans="1:7" ht="12.75">
      <c r="A712" s="212" t="s">
        <v>58</v>
      </c>
      <c r="B712" s="26"/>
      <c r="C712" s="26"/>
      <c r="D712" s="7"/>
      <c r="E712" s="213"/>
      <c r="F712" s="101"/>
      <c r="G712" s="214"/>
    </row>
    <row r="713" spans="1:7" ht="12.75">
      <c r="A713" s="25"/>
      <c r="B713" s="24"/>
      <c r="C713" s="24"/>
      <c r="D713" s="24"/>
      <c r="E713" s="112"/>
      <c r="F713" s="113"/>
      <c r="G713" s="5"/>
    </row>
    <row r="714" ht="12.75">
      <c r="A714" s="12"/>
    </row>
    <row r="715" ht="12.75">
      <c r="C715" s="16"/>
    </row>
    <row r="716" ht="12.75">
      <c r="A716" s="2"/>
    </row>
    <row r="717" ht="12.75">
      <c r="B717" s="26" t="s">
        <v>119</v>
      </c>
    </row>
    <row r="718" spans="1:7" ht="13.5" thickBot="1">
      <c r="A718" s="4"/>
      <c r="B718" s="3"/>
      <c r="C718" s="3"/>
      <c r="D718" s="21"/>
      <c r="E718" s="96"/>
      <c r="F718" s="97"/>
      <c r="G718" s="3"/>
    </row>
    <row r="719" spans="1:7" ht="15" thickBot="1">
      <c r="A719" s="7"/>
      <c r="B719" s="219" t="s">
        <v>1</v>
      </c>
      <c r="C719" s="346"/>
      <c r="D719" s="346"/>
      <c r="E719" s="346"/>
      <c r="F719" s="346"/>
      <c r="G719" s="5"/>
    </row>
    <row r="720" spans="1:7" ht="12.75">
      <c r="A720" s="27"/>
      <c r="B720" s="220"/>
      <c r="C720" s="224"/>
      <c r="D720" s="225"/>
      <c r="E720" s="226"/>
      <c r="F720" s="227"/>
      <c r="G720" s="11"/>
    </row>
    <row r="721" spans="1:7" ht="12.75">
      <c r="A721" s="27"/>
      <c r="B721" s="221" t="s">
        <v>257</v>
      </c>
      <c r="C721" s="228"/>
      <c r="D721" s="132"/>
      <c r="E721" s="130"/>
      <c r="F721" s="229"/>
      <c r="G721" s="11"/>
    </row>
    <row r="722" spans="1:7" ht="12.75">
      <c r="A722" s="14"/>
      <c r="B722" s="221" t="s">
        <v>40</v>
      </c>
      <c r="C722" s="230">
        <f>F204</f>
        <v>0</v>
      </c>
      <c r="D722" s="42"/>
      <c r="E722" s="131"/>
      <c r="F722" s="229"/>
      <c r="G722" s="13"/>
    </row>
    <row r="723" spans="1:7" ht="12.75">
      <c r="A723" s="14"/>
      <c r="B723" s="221"/>
      <c r="C723" s="231"/>
      <c r="D723" s="42"/>
      <c r="E723" s="131"/>
      <c r="F723" s="229"/>
      <c r="G723" s="13"/>
    </row>
    <row r="724" spans="1:7" ht="12.75">
      <c r="A724" s="14"/>
      <c r="B724" s="221" t="s">
        <v>23</v>
      </c>
      <c r="C724" s="230">
        <f>F252</f>
        <v>0</v>
      </c>
      <c r="D724" s="42"/>
      <c r="E724" s="131"/>
      <c r="F724" s="229"/>
      <c r="G724" s="13"/>
    </row>
    <row r="725" spans="1:7" ht="12.75">
      <c r="A725" s="14"/>
      <c r="B725" s="221"/>
      <c r="C725" s="231"/>
      <c r="D725" s="42"/>
      <c r="E725" s="131"/>
      <c r="F725" s="229"/>
      <c r="G725" s="13"/>
    </row>
    <row r="726" spans="1:7" ht="12.75">
      <c r="A726" s="14"/>
      <c r="B726" s="221" t="s">
        <v>121</v>
      </c>
      <c r="C726" s="230">
        <f>F387</f>
        <v>0</v>
      </c>
      <c r="D726" s="42"/>
      <c r="E726" s="131"/>
      <c r="F726" s="229"/>
      <c r="G726" s="13"/>
    </row>
    <row r="727" spans="1:7" ht="12.75">
      <c r="A727" s="14"/>
      <c r="B727" s="221"/>
      <c r="C727" s="230"/>
      <c r="D727" s="42"/>
      <c r="E727" s="131"/>
      <c r="F727" s="229"/>
      <c r="G727" s="13"/>
    </row>
    <row r="728" spans="1:7" ht="12.75">
      <c r="A728" s="14"/>
      <c r="B728" s="221" t="s">
        <v>351</v>
      </c>
      <c r="C728" s="230">
        <f>F475</f>
        <v>0</v>
      </c>
      <c r="D728" s="42"/>
      <c r="E728" s="131"/>
      <c r="F728" s="229"/>
      <c r="G728" s="13"/>
    </row>
    <row r="729" spans="1:7" ht="12.75">
      <c r="A729" s="14"/>
      <c r="B729" s="221"/>
      <c r="C729" s="231"/>
      <c r="D729" s="42"/>
      <c r="E729" s="131"/>
      <c r="F729" s="229"/>
      <c r="G729" s="13"/>
    </row>
    <row r="730" spans="1:7" ht="12.75">
      <c r="A730" s="14"/>
      <c r="B730" s="221" t="s">
        <v>123</v>
      </c>
      <c r="C730" s="230">
        <f>F510</f>
        <v>0</v>
      </c>
      <c r="D730" s="42"/>
      <c r="E730" s="131"/>
      <c r="F730" s="229"/>
      <c r="G730" s="13"/>
    </row>
    <row r="731" spans="1:7" ht="12.75">
      <c r="A731" s="14"/>
      <c r="B731" s="221"/>
      <c r="C731" s="231"/>
      <c r="D731" s="42"/>
      <c r="E731" s="131"/>
      <c r="F731" s="229"/>
      <c r="G731" s="13"/>
    </row>
    <row r="732" spans="1:7" ht="12.75">
      <c r="A732" s="14"/>
      <c r="B732" s="222" t="s">
        <v>352</v>
      </c>
      <c r="C732" s="232">
        <f>F561</f>
        <v>0</v>
      </c>
      <c r="D732" s="42"/>
      <c r="E732" s="131"/>
      <c r="F732" s="229"/>
      <c r="G732" s="13"/>
    </row>
    <row r="733" spans="1:7" ht="12.75">
      <c r="A733" s="14"/>
      <c r="B733" s="221"/>
      <c r="C733" s="231"/>
      <c r="D733" s="42"/>
      <c r="E733" s="131"/>
      <c r="F733" s="229"/>
      <c r="G733" s="13"/>
    </row>
    <row r="734" spans="1:7" ht="12.75">
      <c r="A734" s="14"/>
      <c r="B734" s="221" t="s">
        <v>124</v>
      </c>
      <c r="C734" s="230">
        <f>F587</f>
        <v>0</v>
      </c>
      <c r="D734" s="42"/>
      <c r="E734" s="131"/>
      <c r="F734" s="229"/>
      <c r="G734" s="13"/>
    </row>
    <row r="735" spans="1:7" ht="12.75">
      <c r="A735" s="14"/>
      <c r="B735" s="221"/>
      <c r="C735" s="231"/>
      <c r="D735" s="42"/>
      <c r="E735" s="131"/>
      <c r="F735" s="229"/>
      <c r="G735" s="13"/>
    </row>
    <row r="736" spans="1:7" ht="12.75">
      <c r="A736" s="14"/>
      <c r="B736" s="221" t="s">
        <v>125</v>
      </c>
      <c r="C736" s="230">
        <f>+F613</f>
        <v>0</v>
      </c>
      <c r="D736" s="42"/>
      <c r="E736" s="131"/>
      <c r="F736" s="229"/>
      <c r="G736" s="13"/>
    </row>
    <row r="737" spans="1:7" ht="12.75">
      <c r="A737" s="14"/>
      <c r="B737" s="221"/>
      <c r="C737" s="233"/>
      <c r="D737" s="42"/>
      <c r="E737" s="131"/>
      <c r="F737" s="229"/>
      <c r="G737" s="13"/>
    </row>
    <row r="738" spans="1:7" ht="12.75">
      <c r="A738" s="14"/>
      <c r="B738" s="221" t="s">
        <v>255</v>
      </c>
      <c r="C738" s="233"/>
      <c r="D738" s="42"/>
      <c r="E738" s="131"/>
      <c r="F738" s="229"/>
      <c r="G738" s="13"/>
    </row>
    <row r="739" spans="1:7" ht="13.5" thickBot="1">
      <c r="A739" s="27"/>
      <c r="B739" s="223"/>
      <c r="C739" s="234"/>
      <c r="D739" s="235"/>
      <c r="E739" s="236"/>
      <c r="F739" s="237"/>
      <c r="G739" s="11"/>
    </row>
    <row r="740" spans="1:7" ht="12.75">
      <c r="A740" s="21"/>
      <c r="B740" s="244"/>
      <c r="C740" s="247"/>
      <c r="D740" s="238"/>
      <c r="E740" s="239"/>
      <c r="F740" s="240"/>
      <c r="G740" s="5"/>
    </row>
    <row r="741" spans="1:7" ht="12.75">
      <c r="A741" s="17"/>
      <c r="B741" s="245"/>
      <c r="C741" s="347"/>
      <c r="D741" s="348"/>
      <c r="E741" s="348"/>
      <c r="F741" s="349"/>
      <c r="G741" s="5"/>
    </row>
    <row r="742" spans="1:7" ht="13.5" thickBot="1">
      <c r="A742" s="21"/>
      <c r="B742" s="246"/>
      <c r="C742" s="248"/>
      <c r="D742" s="241"/>
      <c r="E742" s="242"/>
      <c r="F742" s="243"/>
      <c r="G742" s="5"/>
    </row>
    <row r="743" ht="12.75">
      <c r="A743" s="12"/>
    </row>
    <row r="744" ht="12.75">
      <c r="C744" s="16"/>
    </row>
  </sheetData>
  <sheetProtection/>
  <mergeCells count="3">
    <mergeCell ref="A438:E440"/>
    <mergeCell ref="C719:F719"/>
    <mergeCell ref="C741:F741"/>
  </mergeCells>
  <printOptions/>
  <pageMargins left="0.3937016554052245" right="0.6299226486483598" top="0.3937016554052245" bottom="0.3937016554052245" header="0.5" footer="0.5"/>
  <pageSetup horizontalDpi="600" verticalDpi="600" orientation="portrait" paperSize="9" scale="59" r:id="rId3"/>
  <rowBreaks count="14" manualBreakCount="14">
    <brk id="62" max="5" man="1"/>
    <brk id="137" max="5" man="1"/>
    <brk id="174" max="5" man="1"/>
    <brk id="206" max="5" man="1"/>
    <brk id="255" max="5" man="1"/>
    <brk id="318" max="5" man="1"/>
    <brk id="390" max="5" man="1"/>
    <brk id="435" max="5" man="1"/>
    <brk id="478" max="5" man="1"/>
    <brk id="513" max="5" man="1"/>
    <brk id="564" max="5" man="1"/>
    <brk id="590" max="5" man="1"/>
    <brk id="616" max="5" man="1"/>
    <brk id="666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5"/>
  <sheetViews>
    <sheetView view="pageBreakPreview" zoomScaleSheetLayoutView="100" zoomScalePageLayoutView="0" workbookViewId="0" topLeftCell="A3">
      <selection activeCell="K27" sqref="K27"/>
    </sheetView>
  </sheetViews>
  <sheetFormatPr defaultColWidth="9.140625" defaultRowHeight="12.75"/>
  <cols>
    <col min="1" max="9" width="8.8515625" style="138" customWidth="1"/>
    <col min="10" max="10" width="18.28125" style="138" bestFit="1" customWidth="1"/>
    <col min="11" max="11" width="1.57421875" style="138" customWidth="1"/>
    <col min="12" max="12" width="15.7109375" style="138" bestFit="1" customWidth="1"/>
    <col min="13" max="13" width="12.7109375" style="138" bestFit="1" customWidth="1"/>
    <col min="14" max="16384" width="8.8515625" style="138" customWidth="1"/>
  </cols>
  <sheetData>
    <row r="2" spans="1:12" ht="17.25">
      <c r="A2" s="133"/>
      <c r="B2" s="134"/>
      <c r="C2" s="134"/>
      <c r="D2" s="134"/>
      <c r="E2" s="135" t="s">
        <v>215</v>
      </c>
      <c r="F2" s="134"/>
      <c r="G2" s="134"/>
      <c r="H2" s="134"/>
      <c r="I2" s="134"/>
      <c r="J2" s="134"/>
      <c r="K2" s="136"/>
      <c r="L2" s="137"/>
    </row>
    <row r="3" spans="1:12" ht="12.75">
      <c r="A3" s="133"/>
      <c r="B3" s="134"/>
      <c r="C3" s="139"/>
      <c r="D3" s="139"/>
      <c r="E3" s="139"/>
      <c r="F3" s="134"/>
      <c r="G3" s="134"/>
      <c r="H3" s="134"/>
      <c r="I3" s="134"/>
      <c r="J3" s="140"/>
      <c r="K3" s="141"/>
      <c r="L3" s="142"/>
    </row>
    <row r="4" spans="1:12" ht="12.75">
      <c r="A4" s="133"/>
      <c r="B4" s="134"/>
      <c r="C4" s="134"/>
      <c r="D4" s="134"/>
      <c r="E4" s="134"/>
      <c r="F4" s="134"/>
      <c r="G4" s="134"/>
      <c r="H4" s="134"/>
      <c r="I4" s="134"/>
      <c r="J4" s="143"/>
      <c r="K4" s="136"/>
      <c r="L4" s="137"/>
    </row>
    <row r="5" spans="1:12" ht="27.75" customHeight="1">
      <c r="A5" s="144" t="s">
        <v>216</v>
      </c>
      <c r="B5" s="134"/>
      <c r="C5" s="350" t="s">
        <v>248</v>
      </c>
      <c r="D5" s="350"/>
      <c r="E5" s="350"/>
      <c r="F5" s="350"/>
      <c r="G5" s="350"/>
      <c r="H5" s="350"/>
      <c r="I5" s="350"/>
      <c r="J5" s="350"/>
      <c r="K5" s="136"/>
      <c r="L5" s="137"/>
    </row>
    <row r="6" spans="1:12" ht="12.75">
      <c r="A6" s="133"/>
      <c r="B6" s="134"/>
      <c r="C6" s="134"/>
      <c r="D6" s="134"/>
      <c r="E6" s="134"/>
      <c r="F6" s="134"/>
      <c r="G6" s="134"/>
      <c r="H6" s="134"/>
      <c r="I6" s="134"/>
      <c r="J6" s="143"/>
      <c r="K6" s="136"/>
      <c r="L6" s="142"/>
    </row>
    <row r="7" spans="1:12" ht="12.7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6"/>
      <c r="L7" s="137"/>
    </row>
    <row r="8" spans="1:12" ht="12.75">
      <c r="A8" s="145" t="s">
        <v>217</v>
      </c>
      <c r="B8" s="134"/>
      <c r="C8" s="134"/>
      <c r="D8" s="134"/>
      <c r="E8" s="134"/>
      <c r="F8" s="134"/>
      <c r="G8" s="134"/>
      <c r="H8" s="134"/>
      <c r="I8" s="134"/>
      <c r="J8" s="134"/>
      <c r="K8" s="136"/>
      <c r="L8" s="137"/>
    </row>
    <row r="9" spans="1:12" ht="12.7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6"/>
      <c r="L9" s="137"/>
    </row>
    <row r="10" spans="1:12" ht="12.75">
      <c r="A10" s="146"/>
      <c r="B10" s="134"/>
      <c r="C10" s="134"/>
      <c r="D10" s="134"/>
      <c r="E10" s="134"/>
      <c r="F10" s="134"/>
      <c r="G10" s="134"/>
      <c r="H10" s="134"/>
      <c r="I10" s="134"/>
      <c r="J10" s="147"/>
      <c r="K10" s="136"/>
      <c r="L10" s="137"/>
    </row>
    <row r="11" spans="1:12" ht="12.75">
      <c r="A11" s="133" t="s">
        <v>251</v>
      </c>
      <c r="B11" s="134"/>
      <c r="C11" s="134"/>
      <c r="D11" s="134"/>
      <c r="E11" s="134"/>
      <c r="F11" s="134"/>
      <c r="G11" s="134"/>
      <c r="H11" s="134"/>
      <c r="I11" s="134"/>
      <c r="J11" s="148">
        <f>SUMMARY!C15</f>
        <v>0</v>
      </c>
      <c r="K11" s="136"/>
      <c r="L11" s="209"/>
    </row>
    <row r="12" spans="1:12" ht="12.75">
      <c r="A12" s="133"/>
      <c r="B12" s="134"/>
      <c r="C12" s="134"/>
      <c r="D12" s="134"/>
      <c r="E12" s="134"/>
      <c r="F12" s="134"/>
      <c r="G12" s="134"/>
      <c r="H12" s="134"/>
      <c r="I12" s="134"/>
      <c r="J12" s="147"/>
      <c r="K12" s="136"/>
      <c r="L12" s="137"/>
    </row>
    <row r="13" spans="1:12" ht="12.75">
      <c r="A13" s="133"/>
      <c r="B13" s="134"/>
      <c r="C13" s="134"/>
      <c r="D13" s="134"/>
      <c r="E13" s="134"/>
      <c r="F13" s="134"/>
      <c r="G13" s="134"/>
      <c r="H13" s="134"/>
      <c r="I13" s="134"/>
      <c r="J13" s="149"/>
      <c r="K13" s="136"/>
      <c r="L13" s="137"/>
    </row>
    <row r="14" spans="1:12" ht="12.75">
      <c r="A14" s="133" t="s">
        <v>218</v>
      </c>
      <c r="B14" s="134"/>
      <c r="C14" s="134"/>
      <c r="D14" s="134"/>
      <c r="E14" s="134"/>
      <c r="F14" s="150"/>
      <c r="G14" s="134"/>
      <c r="H14" s="134"/>
      <c r="I14" s="134"/>
      <c r="J14" s="148">
        <f>J11</f>
        <v>0</v>
      </c>
      <c r="K14" s="136"/>
      <c r="L14" s="152"/>
    </row>
    <row r="15" spans="1:12" ht="12.75">
      <c r="A15" s="133"/>
      <c r="B15" s="134"/>
      <c r="C15" s="134"/>
      <c r="D15" s="134"/>
      <c r="E15" s="134"/>
      <c r="F15" s="150"/>
      <c r="G15" s="134"/>
      <c r="H15" s="134"/>
      <c r="I15" s="134"/>
      <c r="J15" s="147"/>
      <c r="K15" s="136"/>
      <c r="L15" s="137"/>
    </row>
    <row r="16" spans="1:12" ht="12.75">
      <c r="A16" s="146" t="s">
        <v>219</v>
      </c>
      <c r="B16" s="134"/>
      <c r="C16" s="134"/>
      <c r="D16" s="134"/>
      <c r="E16" s="134"/>
      <c r="F16" s="134"/>
      <c r="G16" s="134"/>
      <c r="H16" s="134"/>
      <c r="I16" s="134"/>
      <c r="J16" s="147"/>
      <c r="K16" s="136"/>
      <c r="L16" s="137"/>
    </row>
    <row r="17" spans="1:13" ht="12.75">
      <c r="A17" s="133" t="s">
        <v>254</v>
      </c>
      <c r="B17" s="134"/>
      <c r="C17" s="151"/>
      <c r="D17" s="134"/>
      <c r="E17" s="134"/>
      <c r="F17" s="134"/>
      <c r="G17" s="134"/>
      <c r="H17" s="134"/>
      <c r="I17" s="134"/>
      <c r="J17" s="148">
        <f>J14*0.08</f>
        <v>0</v>
      </c>
      <c r="K17" s="136"/>
      <c r="L17" s="152"/>
      <c r="M17" s="210"/>
    </row>
    <row r="18" spans="1:12" ht="12.75">
      <c r="A18" s="133"/>
      <c r="B18" s="134"/>
      <c r="C18" s="153"/>
      <c r="D18" s="351"/>
      <c r="E18" s="351"/>
      <c r="F18" s="134"/>
      <c r="G18" s="134"/>
      <c r="H18" s="134"/>
      <c r="I18" s="134"/>
      <c r="J18" s="148"/>
      <c r="K18" s="136"/>
      <c r="L18" s="137"/>
    </row>
    <row r="19" spans="1:13" ht="15">
      <c r="A19" s="146"/>
      <c r="B19" s="154"/>
      <c r="C19" s="153"/>
      <c r="D19" s="351"/>
      <c r="E19" s="351"/>
      <c r="F19" s="134"/>
      <c r="G19" s="134"/>
      <c r="H19" s="134"/>
      <c r="I19" s="134"/>
      <c r="J19" s="155"/>
      <c r="K19" s="136"/>
      <c r="L19" s="137"/>
      <c r="M19" s="210"/>
    </row>
    <row r="20" spans="1:12" ht="12.75">
      <c r="A20" s="133" t="s">
        <v>220</v>
      </c>
      <c r="B20" s="134"/>
      <c r="C20" s="134"/>
      <c r="D20" s="134"/>
      <c r="E20" s="134"/>
      <c r="F20" s="134"/>
      <c r="G20" s="134"/>
      <c r="H20" s="134"/>
      <c r="I20" s="134"/>
      <c r="J20" s="148">
        <f>J17</f>
        <v>0</v>
      </c>
      <c r="K20" s="136"/>
      <c r="L20" s="137"/>
    </row>
    <row r="21" spans="1:12" ht="12.75">
      <c r="A21" s="133"/>
      <c r="B21" s="134"/>
      <c r="C21" s="134"/>
      <c r="D21" s="134"/>
      <c r="E21" s="134"/>
      <c r="F21" s="134"/>
      <c r="G21" s="134"/>
      <c r="H21" s="134"/>
      <c r="I21" s="134"/>
      <c r="J21" s="149"/>
      <c r="K21" s="136"/>
      <c r="L21" s="137"/>
    </row>
    <row r="22" spans="1:12" ht="12.75">
      <c r="A22" s="156" t="s">
        <v>221</v>
      </c>
      <c r="B22" s="157"/>
      <c r="C22" s="134"/>
      <c r="D22" s="134"/>
      <c r="E22" s="134"/>
      <c r="F22" s="134"/>
      <c r="G22" s="134"/>
      <c r="H22" s="134"/>
      <c r="I22" s="134"/>
      <c r="J22" s="158">
        <f>J20</f>
        <v>0</v>
      </c>
      <c r="K22" s="136"/>
      <c r="L22" s="137"/>
    </row>
    <row r="23" spans="1:12" ht="12.75">
      <c r="A23" s="156"/>
      <c r="B23" s="157"/>
      <c r="C23" s="134"/>
      <c r="D23" s="134"/>
      <c r="E23" s="134"/>
      <c r="F23" s="134"/>
      <c r="G23" s="134"/>
      <c r="H23" s="134"/>
      <c r="I23" s="134"/>
      <c r="J23" s="158"/>
      <c r="K23" s="136"/>
      <c r="L23" s="137"/>
    </row>
    <row r="24" spans="1:12" ht="12.75">
      <c r="A24" s="133"/>
      <c r="B24" s="134"/>
      <c r="C24" s="134"/>
      <c r="D24" s="134"/>
      <c r="E24" s="134"/>
      <c r="F24" s="157" t="s">
        <v>222</v>
      </c>
      <c r="G24" s="134"/>
      <c r="H24" s="134"/>
      <c r="I24" s="134"/>
      <c r="J24" s="149"/>
      <c r="K24" s="136"/>
      <c r="L24" s="137"/>
    </row>
    <row r="25" spans="1:13" ht="12.75">
      <c r="A25" s="159" t="s">
        <v>223</v>
      </c>
      <c r="B25" s="160" t="s">
        <v>224</v>
      </c>
      <c r="C25" s="160"/>
      <c r="D25" s="160"/>
      <c r="E25" s="160"/>
      <c r="F25" s="160"/>
      <c r="G25" s="160"/>
      <c r="H25" s="160"/>
      <c r="I25" s="160"/>
      <c r="J25" s="161">
        <v>60000</v>
      </c>
      <c r="K25" s="136"/>
      <c r="L25" s="137"/>
      <c r="M25" s="210"/>
    </row>
    <row r="26" spans="1:12" ht="12.75">
      <c r="A26" s="159" t="s">
        <v>223</v>
      </c>
      <c r="B26" s="160" t="s">
        <v>225</v>
      </c>
      <c r="C26" s="160"/>
      <c r="D26" s="160"/>
      <c r="E26" s="160"/>
      <c r="F26" s="160"/>
      <c r="G26" s="160"/>
      <c r="H26" s="160"/>
      <c r="I26" s="160"/>
      <c r="J26" s="161">
        <v>80000</v>
      </c>
      <c r="K26" s="136"/>
      <c r="L26" s="137"/>
    </row>
    <row r="27" spans="1:12" ht="12.75">
      <c r="A27" s="159"/>
      <c r="B27" s="160"/>
      <c r="C27" s="160"/>
      <c r="D27" s="160"/>
      <c r="E27" s="160"/>
      <c r="F27" s="160"/>
      <c r="G27" s="160"/>
      <c r="H27" s="160"/>
      <c r="I27" s="160"/>
      <c r="J27" s="161">
        <v>0</v>
      </c>
      <c r="K27" s="136"/>
      <c r="L27" s="137"/>
    </row>
    <row r="28" spans="1:12" ht="12.75">
      <c r="A28" s="162"/>
      <c r="B28" s="160"/>
      <c r="C28" s="160"/>
      <c r="D28" s="160"/>
      <c r="E28" s="160"/>
      <c r="F28" s="160"/>
      <c r="G28" s="160"/>
      <c r="H28" s="160"/>
      <c r="I28" s="160"/>
      <c r="J28" s="161"/>
      <c r="K28" s="136"/>
      <c r="L28" s="137"/>
    </row>
    <row r="29" spans="1:12" ht="12.75">
      <c r="A29" s="163" t="s">
        <v>226</v>
      </c>
      <c r="B29" s="160"/>
      <c r="C29" s="160"/>
      <c r="D29" s="160"/>
      <c r="E29" s="160"/>
      <c r="F29" s="160"/>
      <c r="G29" s="160"/>
      <c r="H29" s="160"/>
      <c r="I29" s="160"/>
      <c r="J29" s="164">
        <f>J26+J25+J27</f>
        <v>140000</v>
      </c>
      <c r="K29" s="136"/>
      <c r="L29" s="137"/>
    </row>
    <row r="30" spans="1:12" ht="12.75">
      <c r="A30" s="157"/>
      <c r="B30" s="134"/>
      <c r="C30" s="134"/>
      <c r="D30" s="134"/>
      <c r="E30" s="134"/>
      <c r="F30" s="134"/>
      <c r="G30" s="134"/>
      <c r="H30" s="134"/>
      <c r="I30" s="134"/>
      <c r="J30" s="165"/>
      <c r="K30" s="136"/>
      <c r="L30" s="137"/>
    </row>
    <row r="31" spans="1:12" ht="12.75">
      <c r="A31" s="157"/>
      <c r="B31" s="134"/>
      <c r="C31" s="134"/>
      <c r="D31" s="134"/>
      <c r="E31" s="134"/>
      <c r="F31" s="157" t="s">
        <v>227</v>
      </c>
      <c r="G31" s="134"/>
      <c r="H31" s="134"/>
      <c r="I31" s="134"/>
      <c r="J31" s="166"/>
      <c r="K31" s="136"/>
      <c r="L31" s="137"/>
    </row>
    <row r="32" spans="1:12" ht="12.75">
      <c r="A32" s="167" t="s">
        <v>228</v>
      </c>
      <c r="B32" s="160"/>
      <c r="C32" s="160"/>
      <c r="D32" s="160"/>
      <c r="E32" s="160"/>
      <c r="F32" s="160"/>
      <c r="G32" s="160"/>
      <c r="H32" s="168">
        <v>0.05</v>
      </c>
      <c r="I32" s="169" t="s">
        <v>229</v>
      </c>
      <c r="J32" s="170">
        <f>J20*H32</f>
        <v>0</v>
      </c>
      <c r="K32" s="136"/>
      <c r="L32" s="137"/>
    </row>
    <row r="33" spans="1:12" ht="12.75">
      <c r="A33" s="171" t="s">
        <v>230</v>
      </c>
      <c r="B33" s="160"/>
      <c r="C33" s="160"/>
      <c r="D33" s="160"/>
      <c r="E33" s="160"/>
      <c r="F33" s="160"/>
      <c r="G33" s="169" t="s">
        <v>231</v>
      </c>
      <c r="H33" s="168">
        <v>0.25</v>
      </c>
      <c r="I33" s="169" t="s">
        <v>229</v>
      </c>
      <c r="J33" s="170">
        <f>J20*H33</f>
        <v>0</v>
      </c>
      <c r="K33" s="136"/>
      <c r="L33" s="137"/>
    </row>
    <row r="34" spans="1:12" ht="12.75">
      <c r="A34" s="171" t="s">
        <v>232</v>
      </c>
      <c r="B34" s="160"/>
      <c r="C34" s="160"/>
      <c r="D34" s="160"/>
      <c r="E34" s="160"/>
      <c r="F34" s="160"/>
      <c r="G34" s="169" t="s">
        <v>231</v>
      </c>
      <c r="H34" s="168">
        <v>0.25</v>
      </c>
      <c r="I34" s="169" t="s">
        <v>229</v>
      </c>
      <c r="J34" s="170">
        <f>J20*H34</f>
        <v>0</v>
      </c>
      <c r="K34" s="136"/>
      <c r="L34" s="137"/>
    </row>
    <row r="35" spans="1:12" ht="12.75">
      <c r="A35" s="171" t="s">
        <v>233</v>
      </c>
      <c r="B35" s="160"/>
      <c r="C35" s="160"/>
      <c r="D35" s="160"/>
      <c r="E35" s="172"/>
      <c r="F35" s="160"/>
      <c r="G35" s="169" t="s">
        <v>231</v>
      </c>
      <c r="H35" s="168">
        <v>0.15</v>
      </c>
      <c r="I35" s="169" t="s">
        <v>229</v>
      </c>
      <c r="J35" s="170">
        <f>J20*H35</f>
        <v>0</v>
      </c>
      <c r="K35" s="136"/>
      <c r="L35" s="137"/>
    </row>
    <row r="36" spans="1:12" ht="12.75">
      <c r="A36" s="171" t="s">
        <v>234</v>
      </c>
      <c r="B36" s="160"/>
      <c r="C36" s="160"/>
      <c r="D36" s="160"/>
      <c r="E36" s="160"/>
      <c r="F36" s="160" t="s">
        <v>235</v>
      </c>
      <c r="G36" s="169" t="s">
        <v>231</v>
      </c>
      <c r="H36" s="168">
        <v>0.25</v>
      </c>
      <c r="I36" s="169" t="s">
        <v>229</v>
      </c>
      <c r="J36" s="170">
        <f>J20*H36</f>
        <v>0</v>
      </c>
      <c r="K36" s="136"/>
      <c r="L36" s="137"/>
    </row>
    <row r="37" spans="1:12" ht="12.75">
      <c r="A37" s="171" t="s">
        <v>236</v>
      </c>
      <c r="B37" s="160"/>
      <c r="C37" s="160"/>
      <c r="D37" s="160"/>
      <c r="E37" s="160"/>
      <c r="F37" s="160"/>
      <c r="G37" s="160"/>
      <c r="H37" s="168">
        <v>0.05</v>
      </c>
      <c r="I37" s="160"/>
      <c r="J37" s="170">
        <f>J20*H37</f>
        <v>0</v>
      </c>
      <c r="K37" s="136"/>
      <c r="L37" s="137"/>
    </row>
    <row r="38" spans="1:12" ht="13.5" thickBot="1">
      <c r="A38" s="173" t="s">
        <v>237</v>
      </c>
      <c r="B38" s="174"/>
      <c r="C38" s="174"/>
      <c r="D38" s="174"/>
      <c r="E38" s="174"/>
      <c r="F38" s="174"/>
      <c r="G38" s="174"/>
      <c r="H38" s="174"/>
      <c r="I38" s="174"/>
      <c r="J38" s="175">
        <f>SUM(J32:J37)</f>
        <v>0</v>
      </c>
      <c r="K38" s="136"/>
      <c r="L38" s="137"/>
    </row>
    <row r="39" spans="1:12" ht="13.5" thickBot="1">
      <c r="A39" s="176"/>
      <c r="B39" s="134"/>
      <c r="C39" s="134"/>
      <c r="D39" s="134"/>
      <c r="E39" s="134"/>
      <c r="F39" s="157" t="s">
        <v>238</v>
      </c>
      <c r="G39" s="134"/>
      <c r="H39" s="134"/>
      <c r="I39" s="134"/>
      <c r="J39" s="177"/>
      <c r="K39" s="136"/>
      <c r="L39" s="137"/>
    </row>
    <row r="40" spans="1:12" ht="12.75">
      <c r="A40" s="178"/>
      <c r="B40" s="179"/>
      <c r="C40" s="179"/>
      <c r="D40" s="179"/>
      <c r="E40" s="179"/>
      <c r="F40" s="179" t="s">
        <v>239</v>
      </c>
      <c r="G40" s="179"/>
      <c r="H40" s="179" t="s">
        <v>4</v>
      </c>
      <c r="I40" s="179"/>
      <c r="J40" s="180" t="s">
        <v>120</v>
      </c>
      <c r="K40" s="136"/>
      <c r="L40" s="137"/>
    </row>
    <row r="41" spans="1:12" ht="12.75">
      <c r="A41" s="181" t="s">
        <v>240</v>
      </c>
      <c r="B41" s="134"/>
      <c r="C41" s="134"/>
      <c r="D41" s="134"/>
      <c r="E41" s="134"/>
      <c r="F41" s="182">
        <v>8</v>
      </c>
      <c r="G41" s="352">
        <v>63688.32</v>
      </c>
      <c r="H41" s="353"/>
      <c r="I41" s="354"/>
      <c r="J41" s="185">
        <f>G41*F41</f>
        <v>509506.56</v>
      </c>
      <c r="K41" s="136"/>
      <c r="L41" s="137"/>
    </row>
    <row r="42" spans="1:12" ht="12.75">
      <c r="A42" s="186"/>
      <c r="B42" s="134"/>
      <c r="C42" s="134"/>
      <c r="D42" s="134"/>
      <c r="E42" s="134"/>
      <c r="F42" s="182"/>
      <c r="G42" s="355"/>
      <c r="H42" s="353"/>
      <c r="I42" s="354"/>
      <c r="J42" s="185"/>
      <c r="K42" s="136"/>
      <c r="L42" s="137"/>
    </row>
    <row r="43" spans="1:12" ht="12.75">
      <c r="A43" s="186" t="s">
        <v>241</v>
      </c>
      <c r="B43" s="134"/>
      <c r="C43" s="134"/>
      <c r="D43" s="134"/>
      <c r="E43" s="134"/>
      <c r="F43" s="182">
        <v>8</v>
      </c>
      <c r="G43" s="355">
        <v>15000</v>
      </c>
      <c r="H43" s="353"/>
      <c r="I43" s="354"/>
      <c r="J43" s="185">
        <f>G43*F43</f>
        <v>120000</v>
      </c>
      <c r="K43" s="136"/>
      <c r="L43" s="137"/>
    </row>
    <row r="44" spans="1:12" ht="12.75">
      <c r="A44" s="186"/>
      <c r="B44" s="134"/>
      <c r="C44" s="134"/>
      <c r="D44" s="134"/>
      <c r="E44" s="134"/>
      <c r="F44" s="182"/>
      <c r="G44" s="187"/>
      <c r="H44" s="183"/>
      <c r="I44" s="184"/>
      <c r="J44" s="185"/>
      <c r="K44" s="136"/>
      <c r="L44" s="137"/>
    </row>
    <row r="45" spans="1:12" ht="12.75">
      <c r="A45" s="186"/>
      <c r="B45" s="134"/>
      <c r="C45" s="134"/>
      <c r="D45" s="134"/>
      <c r="E45" s="188"/>
      <c r="F45" s="182"/>
      <c r="G45" s="355"/>
      <c r="H45" s="353"/>
      <c r="I45" s="354"/>
      <c r="J45" s="185"/>
      <c r="K45" s="136"/>
      <c r="L45" s="137"/>
    </row>
    <row r="46" spans="1:12" ht="12.75">
      <c r="A46" s="176" t="s">
        <v>242</v>
      </c>
      <c r="B46" s="134"/>
      <c r="C46" s="134"/>
      <c r="D46" s="134"/>
      <c r="E46" s="134"/>
      <c r="F46" s="182"/>
      <c r="G46" s="355"/>
      <c r="H46" s="353"/>
      <c r="I46" s="354"/>
      <c r="J46" s="189">
        <f>J43+J41+J45</f>
        <v>629506.56</v>
      </c>
      <c r="K46" s="136"/>
      <c r="L46" s="137"/>
    </row>
    <row r="47" spans="1:12" ht="12.75">
      <c r="A47" s="186"/>
      <c r="B47" s="134"/>
      <c r="C47" s="134"/>
      <c r="D47" s="134"/>
      <c r="E47" s="134"/>
      <c r="F47" s="190"/>
      <c r="G47" s="190"/>
      <c r="H47" s="191"/>
      <c r="I47" s="190"/>
      <c r="J47" s="192"/>
      <c r="K47" s="136"/>
      <c r="L47" s="137"/>
    </row>
    <row r="48" spans="1:12" ht="12.75">
      <c r="A48" s="186"/>
      <c r="B48" s="134"/>
      <c r="C48" s="134"/>
      <c r="D48" s="134"/>
      <c r="E48" s="134"/>
      <c r="F48" s="157" t="s">
        <v>243</v>
      </c>
      <c r="G48" s="134"/>
      <c r="H48" s="193"/>
      <c r="I48" s="134"/>
      <c r="J48" s="194"/>
      <c r="K48" s="136"/>
      <c r="L48" s="137"/>
    </row>
    <row r="49" spans="1:12" ht="12.75">
      <c r="A49" s="359" t="s">
        <v>244</v>
      </c>
      <c r="B49" s="357"/>
      <c r="C49" s="357"/>
      <c r="D49" s="357"/>
      <c r="E49" s="358"/>
      <c r="F49" s="163"/>
      <c r="G49" s="160"/>
      <c r="H49" s="195"/>
      <c r="I49" s="160"/>
      <c r="J49" s="196">
        <f>J22</f>
        <v>0</v>
      </c>
      <c r="K49" s="136"/>
      <c r="L49" s="197"/>
    </row>
    <row r="50" spans="1:12" ht="12.75">
      <c r="A50" s="359" t="s">
        <v>245</v>
      </c>
      <c r="B50" s="357"/>
      <c r="C50" s="357"/>
      <c r="D50" s="357"/>
      <c r="E50" s="358"/>
      <c r="F50" s="162"/>
      <c r="G50" s="160"/>
      <c r="H50" s="160"/>
      <c r="I50" s="160"/>
      <c r="J50" s="196">
        <f>J46</f>
        <v>629506.56</v>
      </c>
      <c r="K50" s="136"/>
      <c r="L50" s="197"/>
    </row>
    <row r="51" spans="1:12" ht="12.75">
      <c r="A51" s="359" t="s">
        <v>246</v>
      </c>
      <c r="B51" s="357"/>
      <c r="C51" s="357"/>
      <c r="D51" s="357"/>
      <c r="E51" s="358"/>
      <c r="F51" s="162"/>
      <c r="G51" s="160"/>
      <c r="H51" s="160"/>
      <c r="I51" s="160"/>
      <c r="J51" s="196">
        <f>J29</f>
        <v>140000</v>
      </c>
      <c r="K51" s="136"/>
      <c r="L51" s="198"/>
    </row>
    <row r="52" spans="1:12" ht="12.75">
      <c r="A52" s="360" t="s">
        <v>252</v>
      </c>
      <c r="B52" s="361"/>
      <c r="C52" s="361"/>
      <c r="D52" s="361"/>
      <c r="E52" s="362"/>
      <c r="F52" s="162"/>
      <c r="G52" s="160"/>
      <c r="H52" s="160"/>
      <c r="I52" s="160"/>
      <c r="J52" s="199">
        <f>J51+J50+J49</f>
        <v>769506.56</v>
      </c>
      <c r="K52" s="136"/>
      <c r="L52" s="198"/>
    </row>
    <row r="53" spans="1:12" ht="13.5" thickBot="1">
      <c r="A53" s="356" t="s">
        <v>253</v>
      </c>
      <c r="B53" s="357"/>
      <c r="C53" s="357"/>
      <c r="D53" s="357"/>
      <c r="E53" s="358"/>
      <c r="F53" s="160"/>
      <c r="G53" s="160"/>
      <c r="H53" s="160"/>
      <c r="I53" s="160"/>
      <c r="J53" s="200">
        <f>J52*0.15</f>
        <v>115425.98400000001</v>
      </c>
      <c r="K53" s="136"/>
      <c r="L53" s="198"/>
    </row>
    <row r="54" spans="1:12" ht="14.25" thickBot="1" thickTop="1">
      <c r="A54" s="201"/>
      <c r="B54" s="202" t="s">
        <v>247</v>
      </c>
      <c r="C54" s="203"/>
      <c r="D54" s="203"/>
      <c r="E54" s="203"/>
      <c r="F54" s="204"/>
      <c r="G54" s="204"/>
      <c r="H54" s="204"/>
      <c r="I54" s="205"/>
      <c r="J54" s="206">
        <f>J53+J52</f>
        <v>884932.5440000001</v>
      </c>
      <c r="K54" s="207"/>
      <c r="L54" s="198"/>
    </row>
    <row r="55" spans="1:12" ht="15" thickBot="1" thickTop="1">
      <c r="A55" s="201"/>
      <c r="B55" s="202" t="s">
        <v>249</v>
      </c>
      <c r="C55" s="203"/>
      <c r="D55" s="203"/>
      <c r="E55" s="203"/>
      <c r="F55" s="204"/>
      <c r="G55" s="204"/>
      <c r="H55" s="204"/>
      <c r="I55" s="205"/>
      <c r="J55" s="208" t="e">
        <f>J54/J11</f>
        <v>#DIV/0!</v>
      </c>
      <c r="K55" s="198"/>
      <c r="L55" s="198"/>
    </row>
  </sheetData>
  <sheetProtection/>
  <mergeCells count="13">
    <mergeCell ref="A53:E53"/>
    <mergeCell ref="G45:I45"/>
    <mergeCell ref="G46:I46"/>
    <mergeCell ref="A49:E49"/>
    <mergeCell ref="A50:E50"/>
    <mergeCell ref="A51:E51"/>
    <mergeCell ref="A52:E52"/>
    <mergeCell ref="C5:J5"/>
    <mergeCell ref="D18:E18"/>
    <mergeCell ref="D19:E19"/>
    <mergeCell ref="G41:I41"/>
    <mergeCell ref="G42:I42"/>
    <mergeCell ref="G43:I43"/>
  </mergeCells>
  <printOptions/>
  <pageMargins left="0.7" right="0.7" top="0.75" bottom="0.75" header="0.3" footer="0.3"/>
  <pageSetup horizontalDpi="600" verticalDpi="600" orientation="portrait" scale="92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Daling en Delange en Van Tonder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Myra</dc:creator>
  <cp:keywords/>
  <dc:description/>
  <cp:lastModifiedBy>Lehlogonolo L. Shoroma</cp:lastModifiedBy>
  <cp:lastPrinted>2022-05-05T12:34:21Z</cp:lastPrinted>
  <dcterms:created xsi:type="dcterms:W3CDTF">2009-10-13T12:25:16Z</dcterms:created>
  <dcterms:modified xsi:type="dcterms:W3CDTF">2023-06-05T08:34:54Z</dcterms:modified>
  <cp:category/>
  <cp:version/>
  <cp:contentType/>
  <cp:contentStatus/>
</cp:coreProperties>
</file>